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МЕБЕЛЬ\_ПРАЙС ЛИСТЫ\Прайс 2022\"/>
    </mc:Choice>
  </mc:AlternateContent>
  <xr:revisionPtr revIDLastSave="0" documentId="13_ncr:1_{1EB307A7-541B-4116-AF39-03ECF087381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OFT для Автосервиса" sheetId="3" r:id="rId1"/>
    <sheet name="LOFT для Гаража" sheetId="2" r:id="rId2"/>
    <sheet name="Экраны_и_Держатели" sheetId="4" r:id="rId3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2" l="1"/>
  <c r="D22" i="2"/>
  <c r="D23" i="2"/>
  <c r="D26" i="2"/>
  <c r="D30" i="2" l="1"/>
  <c r="D28" i="2"/>
  <c r="D25" i="2" l="1"/>
  <c r="E17" i="2"/>
  <c r="E16" i="2"/>
  <c r="E15" i="2"/>
  <c r="E6" i="3" l="1"/>
  <c r="E25" i="4" l="1"/>
  <c r="D36" i="2" s="1"/>
  <c r="D11" i="2" l="1"/>
  <c r="E5" i="2"/>
  <c r="D8" i="2"/>
  <c r="E8" i="2" s="1"/>
  <c r="D10" i="2"/>
  <c r="D6" i="2"/>
  <c r="D12" i="2"/>
  <c r="E14" i="2"/>
  <c r="D7" i="2"/>
  <c r="E7" i="2" s="1"/>
  <c r="E12" i="3" l="1"/>
  <c r="E11" i="3"/>
  <c r="E14" i="3"/>
  <c r="E13" i="3" l="1"/>
  <c r="E9" i="3"/>
  <c r="E8" i="3"/>
  <c r="E7" i="3"/>
  <c r="E10" i="3"/>
  <c r="E3" i="3"/>
  <c r="E2" i="3"/>
  <c r="E4" i="3" s="1"/>
  <c r="E5" i="3" l="1"/>
  <c r="D9" i="2"/>
  <c r="E9" i="2" s="1"/>
  <c r="E6" i="2"/>
</calcChain>
</file>

<file path=xl/sharedStrings.xml><?xml version="1.0" encoding="utf-8"?>
<sst xmlns="http://schemas.openxmlformats.org/spreadsheetml/2006/main" count="171" uniqueCount="165">
  <si>
    <t xml:space="preserve">КОМПЛЕКТУЮЩИЕ </t>
  </si>
  <si>
    <t>№</t>
  </si>
  <si>
    <t>Изображение</t>
  </si>
  <si>
    <t>Номенклатура</t>
  </si>
  <si>
    <t>Цена в Стандартном цвете</t>
  </si>
  <si>
    <t>ЭКРАНЫ с АНТРЕСОЛЬЮ</t>
  </si>
  <si>
    <t>ДЕРЖАТЕЛИ и ПОЛКИ на ПЕРФО ЭКРАН</t>
  </si>
  <si>
    <t>Цена с НДС</t>
  </si>
  <si>
    <t>www.okbarsenal.ru</t>
  </si>
  <si>
    <t xml:space="preserve">LOFT.410 </t>
  </si>
  <si>
    <t>LOFT.405</t>
  </si>
  <si>
    <t>LOFT.006</t>
  </si>
  <si>
    <t>LOFT.500-7016</t>
  </si>
  <si>
    <t>LOFT.503/1-7016</t>
  </si>
  <si>
    <t>LOFT.314G</t>
  </si>
  <si>
    <t>LOFT.319G</t>
  </si>
  <si>
    <t>LOFT.315WG</t>
  </si>
  <si>
    <t>LOFT.320WG</t>
  </si>
  <si>
    <t>ДЕРЖАТЕЛИ 
и ПОЛКИ
на ПЕРФО ЭКРАН</t>
  </si>
  <si>
    <t>РL-14/1-7016</t>
  </si>
  <si>
    <t>РL-15/1-7016</t>
  </si>
  <si>
    <t>РL-19/1-7016</t>
  </si>
  <si>
    <t>РL-20/1-7016</t>
  </si>
  <si>
    <t xml:space="preserve">Столешница Ясень </t>
  </si>
  <si>
    <t xml:space="preserve">Столешница Оцинкованная </t>
  </si>
  <si>
    <t>СТОЛЕШНИЦЫ 40мм
из МАССИВА ДЕРЕВА</t>
  </si>
  <si>
    <t xml:space="preserve">
Коврик резиновый для ящика Тумбы
 </t>
  </si>
  <si>
    <t xml:space="preserve">
Коврик резиновый для ящика Тележки
 </t>
  </si>
  <si>
    <t>A-Prom Led</t>
  </si>
  <si>
    <t>Крючок длиной 100мм с фиксатором</t>
  </si>
  <si>
    <t>Крючок длиной 30мм с фиксатором</t>
  </si>
  <si>
    <t>Крючок длиной 120мм</t>
  </si>
  <si>
    <t>Д-3У</t>
  </si>
  <si>
    <t>Д-2У</t>
  </si>
  <si>
    <t>Д-1У</t>
  </si>
  <si>
    <t>Д-4У</t>
  </si>
  <si>
    <t>Д-5У</t>
  </si>
  <si>
    <t>Д-7У</t>
  </si>
  <si>
    <t>Д-8_1У</t>
  </si>
  <si>
    <t>Д-8_2У</t>
  </si>
  <si>
    <t>Д-10У</t>
  </si>
  <si>
    <t>Д-12У</t>
  </si>
  <si>
    <t>Держатель для пластиковых ящиков            L-190мм</t>
  </si>
  <si>
    <t>К-11</t>
  </si>
  <si>
    <t>К-12</t>
  </si>
  <si>
    <t>К-13</t>
  </si>
  <si>
    <t>К-14</t>
  </si>
  <si>
    <t>Д-Н1</t>
  </si>
  <si>
    <t>Перфорированные Экраны</t>
  </si>
  <si>
    <t>Р-10</t>
  </si>
  <si>
    <t>Р-14</t>
  </si>
  <si>
    <t>Р-19</t>
  </si>
  <si>
    <t>Р-20</t>
  </si>
  <si>
    <t>Р-К2</t>
  </si>
  <si>
    <t xml:space="preserve">Кронштейны для крепления 2-х перфорированных экранов к столешнице               </t>
  </si>
  <si>
    <t>Р-Led</t>
  </si>
  <si>
    <t>!! с полным ассортиментом Экранов и Опций
Вы сможете ознакомится в разделе"Держатели"</t>
  </si>
  <si>
    <t>Р-15</t>
  </si>
  <si>
    <t xml:space="preserve">
 </t>
  </si>
  <si>
    <r>
      <t>LOFT.14G-0/P1</t>
    </r>
    <r>
      <rPr>
        <sz val="12"/>
        <rFont val="Calibri"/>
        <family val="2"/>
        <charset val="204"/>
        <scheme val="minor"/>
      </rPr>
      <t xml:space="preserve">
</t>
    </r>
  </si>
  <si>
    <r>
      <t>LOFT.14G-5/P1</t>
    </r>
    <r>
      <rPr>
        <sz val="12"/>
        <rFont val="Calibri"/>
        <family val="2"/>
        <charset val="204"/>
        <scheme val="minor"/>
      </rPr>
      <t xml:space="preserve">
</t>
    </r>
  </si>
  <si>
    <r>
      <t>LOFT.14G-0/P1
LOFT.006</t>
    </r>
    <r>
      <rPr>
        <sz val="12"/>
        <rFont val="Calibri"/>
        <family val="2"/>
        <charset val="204"/>
        <scheme val="minor"/>
      </rPr>
      <t xml:space="preserve">
</t>
    </r>
  </si>
  <si>
    <r>
      <t>LOFT.15WG-0/P1
LOFT.006</t>
    </r>
    <r>
      <rPr>
        <sz val="12"/>
        <rFont val="Calibri"/>
        <family val="2"/>
        <charset val="204"/>
        <scheme val="minor"/>
      </rPr>
      <t xml:space="preserve">
</t>
    </r>
  </si>
  <si>
    <r>
      <t>LOFT.19G-00/P1</t>
    </r>
    <r>
      <rPr>
        <sz val="12"/>
        <rFont val="Calibri"/>
        <family val="2"/>
        <charset val="204"/>
        <scheme val="minor"/>
      </rPr>
      <t xml:space="preserve">
</t>
    </r>
  </si>
  <si>
    <r>
      <t>LOFT.19G-05/P1</t>
    </r>
    <r>
      <rPr>
        <sz val="12"/>
        <rFont val="Calibri"/>
        <family val="2"/>
        <charset val="204"/>
        <scheme val="minor"/>
      </rPr>
      <t xml:space="preserve">
</t>
    </r>
  </si>
  <si>
    <r>
      <t>LOFT.19G-55/P1</t>
    </r>
    <r>
      <rPr>
        <sz val="12"/>
        <rFont val="Calibri"/>
        <family val="2"/>
        <charset val="204"/>
        <scheme val="minor"/>
      </rPr>
      <t xml:space="preserve">
</t>
    </r>
  </si>
  <si>
    <r>
      <t>LOFT.15WG-050/P1</t>
    </r>
    <r>
      <rPr>
        <sz val="12"/>
        <rFont val="Calibri"/>
        <family val="2"/>
        <charset val="204"/>
        <scheme val="minor"/>
      </rPr>
      <t xml:space="preserve">
</t>
    </r>
  </si>
  <si>
    <r>
      <t>LOFT.20WG-00/P1
LOFT.006</t>
    </r>
    <r>
      <rPr>
        <sz val="12"/>
        <rFont val="Calibri"/>
        <family val="2"/>
        <charset val="204"/>
        <scheme val="minor"/>
      </rPr>
      <t xml:space="preserve">
</t>
    </r>
  </si>
  <si>
    <r>
      <t>LOFT.20WG-00/P1
LOFT.006 - (2шт)</t>
    </r>
    <r>
      <rPr>
        <sz val="12"/>
        <rFont val="Calibri"/>
        <family val="2"/>
        <charset val="204"/>
        <scheme val="minor"/>
      </rPr>
      <t xml:space="preserve">
</t>
    </r>
  </si>
  <si>
    <r>
      <t>LOFT.20WG-0550/P1</t>
    </r>
    <r>
      <rPr>
        <sz val="12"/>
        <rFont val="Calibri"/>
        <family val="2"/>
        <charset val="204"/>
        <scheme val="minor"/>
      </rPr>
      <t xml:space="preserve">
</t>
    </r>
  </si>
  <si>
    <r>
      <t>LOFT.19G-00/P1
LOFT.006  - (2шт)</t>
    </r>
    <r>
      <rPr>
        <sz val="12"/>
        <rFont val="Calibri"/>
        <family val="2"/>
        <charset val="204"/>
        <scheme val="minor"/>
      </rPr>
      <t xml:space="preserve">
</t>
    </r>
  </si>
  <si>
    <r>
      <t xml:space="preserve">ДЕРЖАТЕЛИ ИНСТРУМЕНТА      </t>
    </r>
    <r>
      <rPr>
        <b/>
        <sz val="18"/>
        <color theme="0"/>
        <rFont val="Calibri"/>
        <family val="2"/>
        <charset val="204"/>
        <scheme val="minor"/>
      </rPr>
      <t xml:space="preserve"> </t>
    </r>
    <r>
      <rPr>
        <b/>
        <sz val="14"/>
        <color theme="0"/>
        <rFont val="Calibri"/>
        <family val="2"/>
        <charset val="204"/>
        <scheme val="minor"/>
      </rPr>
      <t xml:space="preserve"> </t>
    </r>
  </si>
  <si>
    <r>
      <rPr>
        <sz val="16"/>
        <color indexed="60"/>
        <rFont val="Calibri"/>
        <family val="2"/>
        <charset val="204"/>
        <scheme val="minor"/>
      </rPr>
      <t xml:space="preserve"> </t>
    </r>
    <r>
      <rPr>
        <sz val="16"/>
        <color indexed="10"/>
        <rFont val="Calibri"/>
        <family val="2"/>
        <charset val="204"/>
        <scheme val="minor"/>
      </rPr>
      <t xml:space="preserve">
</t>
    </r>
    <r>
      <rPr>
        <b/>
        <sz val="16"/>
        <color indexed="10"/>
        <rFont val="Calibri"/>
        <family val="2"/>
        <charset val="204"/>
        <scheme val="minor"/>
      </rPr>
      <t>ГОТОВЫЕ РЕШЕНИЯ для АВТОСЕРВИСА И МАСТЕРСКОЙ</t>
    </r>
    <r>
      <rPr>
        <b/>
        <sz val="16"/>
        <color rgb="FFFF0000"/>
        <rFont val="Calibri"/>
        <family val="2"/>
        <charset val="204"/>
        <scheme val="minor"/>
      </rPr>
      <t xml:space="preserve"> </t>
    </r>
    <r>
      <rPr>
        <b/>
        <sz val="18"/>
        <color rgb="FFFF0000"/>
        <rFont val="Calibri"/>
        <family val="2"/>
        <charset val="204"/>
        <scheme val="minor"/>
      </rPr>
      <t xml:space="preserve"> "LOFT_Collection" </t>
    </r>
    <r>
      <rPr>
        <b/>
        <sz val="16"/>
        <color indexed="10"/>
        <rFont val="Calibri"/>
        <family val="2"/>
        <charset val="204"/>
        <scheme val="minor"/>
      </rPr>
      <t xml:space="preserve">
</t>
    </r>
    <r>
      <rPr>
        <b/>
        <i/>
        <sz val="16"/>
        <rFont val="Calibri"/>
        <family val="2"/>
        <charset val="204"/>
        <scheme val="minor"/>
      </rPr>
      <t>«Современный Автосервис требует эффективности в использовании общих пространств»</t>
    </r>
    <r>
      <rPr>
        <b/>
        <sz val="16"/>
        <color indexed="10"/>
        <rFont val="Calibri"/>
        <family val="2"/>
        <charset val="204"/>
        <scheme val="minor"/>
      </rPr>
      <t xml:space="preserve">
</t>
    </r>
    <r>
      <rPr>
        <b/>
        <sz val="16"/>
        <rFont val="Calibri"/>
        <family val="2"/>
        <charset val="204"/>
        <scheme val="minor"/>
      </rPr>
      <t xml:space="preserve">
</t>
    </r>
    <r>
      <rPr>
        <b/>
        <sz val="12"/>
        <rFont val="Calibri"/>
        <family val="2"/>
        <charset val="204"/>
        <scheme val="minor"/>
      </rPr>
      <t>Изготовлены  согласно:  
ГОСТ Р 58863-2020 "Столы производственные, Верстаки металлические" класс - L ( по запросу класс - М _ + 5900р.)    
ГОСТ Р 58865-2020 "Тумбы инструментальные из металла" класс - М
Доступные цвета: 7016/</t>
    </r>
    <r>
      <rPr>
        <b/>
        <sz val="12"/>
        <color rgb="FFFF0000"/>
        <rFont val="Calibri"/>
        <family val="2"/>
        <charset val="204"/>
        <scheme val="minor"/>
      </rPr>
      <t>3000</t>
    </r>
    <r>
      <rPr>
        <b/>
        <sz val="12"/>
        <rFont val="Calibri"/>
        <family val="2"/>
        <charset val="204"/>
        <scheme val="minor"/>
      </rPr>
      <t>;   7016/</t>
    </r>
    <r>
      <rPr>
        <b/>
        <sz val="12"/>
        <color theme="1" tint="0.499984740745262"/>
        <rFont val="Calibri"/>
        <family val="2"/>
        <charset val="204"/>
        <scheme val="minor"/>
      </rPr>
      <t>9007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rgb="FF3333FF"/>
        <rFont val="Calibri"/>
        <family val="2"/>
        <charset val="204"/>
        <scheme val="minor"/>
      </rPr>
      <t>5015</t>
    </r>
  </si>
  <si>
    <r>
      <t xml:space="preserve">Цены указаны в стандартных цветах Ral:         </t>
    </r>
    <r>
      <rPr>
        <b/>
        <sz val="12"/>
        <rFont val="Calibri"/>
        <family val="2"/>
        <charset val="204"/>
        <scheme val="minor"/>
      </rPr>
      <t xml:space="preserve">Корпус:  7016_темный графит;     Фасады: </t>
    </r>
    <r>
      <rPr>
        <sz val="12"/>
        <rFont val="Calibri"/>
        <family val="2"/>
        <charset val="204"/>
        <scheme val="minor"/>
      </rPr>
      <t xml:space="preserve"> </t>
    </r>
    <r>
      <rPr>
        <b/>
        <sz val="12"/>
        <color rgb="FFFF0000"/>
        <rFont val="Calibri"/>
        <family val="2"/>
        <charset val="204"/>
        <scheme val="minor"/>
      </rPr>
      <t>3000_красный;</t>
    </r>
    <r>
      <rPr>
        <b/>
        <sz val="12"/>
        <rFont val="Calibri"/>
        <family val="2"/>
        <charset val="204"/>
        <scheme val="minor"/>
      </rPr>
      <t xml:space="preserve">  </t>
    </r>
    <r>
      <rPr>
        <b/>
        <sz val="12"/>
        <color rgb="FF3333FF"/>
        <rFont val="Calibri"/>
        <family val="2"/>
        <charset val="204"/>
        <scheme val="minor"/>
      </rPr>
      <t>5015_синий;</t>
    </r>
    <r>
      <rPr>
        <b/>
        <sz val="12"/>
        <color rgb="FF0000CC"/>
        <rFont val="Calibri"/>
        <family val="2"/>
        <charset val="204"/>
        <scheme val="minor"/>
      </rPr>
      <t xml:space="preserve"> </t>
    </r>
    <r>
      <rPr>
        <b/>
        <sz val="12"/>
        <rFont val="Calibri"/>
        <family val="2"/>
        <charset val="204"/>
        <scheme val="minor"/>
      </rPr>
      <t xml:space="preserve">  </t>
    </r>
    <r>
      <rPr>
        <b/>
        <sz val="12"/>
        <color theme="1" tint="0.499984740745262"/>
        <rFont val="Calibri"/>
        <family val="2"/>
        <charset val="204"/>
        <scheme val="minor"/>
      </rPr>
      <t>9007_ серый металлик</t>
    </r>
    <r>
      <rPr>
        <sz val="12"/>
        <color theme="1" tint="0.499984740745262"/>
        <rFont val="Calibri"/>
        <family val="2"/>
        <charset val="204"/>
        <scheme val="minor"/>
      </rPr>
      <t xml:space="preserve"> 
                                                </t>
    </r>
  </si>
  <si>
    <r>
      <rPr>
        <b/>
        <sz val="12"/>
        <rFont val="Calibri"/>
        <family val="2"/>
        <charset val="204"/>
        <scheme val="minor"/>
      </rPr>
      <t>Держатель полотенца на тележку 
Размер (ШхГхВ):</t>
    </r>
    <r>
      <rPr>
        <sz val="12"/>
        <rFont val="Calibri"/>
        <family val="2"/>
        <charset val="204"/>
        <scheme val="minor"/>
      </rPr>
      <t xml:space="preserve"> 530х180х70h мм</t>
    </r>
  </si>
  <si>
    <r>
      <rPr>
        <b/>
        <sz val="12"/>
        <rFont val="Calibri"/>
        <family val="2"/>
        <charset val="204"/>
        <scheme val="minor"/>
      </rPr>
      <t>Держатель полотенца на верстак
Размер (ШхГхВ):</t>
    </r>
    <r>
      <rPr>
        <sz val="12"/>
        <rFont val="Calibri"/>
        <family val="2"/>
        <charset val="204"/>
        <scheme val="minor"/>
      </rPr>
      <t xml:space="preserve"> 530х180х70h мм</t>
    </r>
  </si>
  <si>
    <r>
      <rPr>
        <b/>
        <sz val="12"/>
        <rFont val="Calibri"/>
        <family val="2"/>
        <charset val="204"/>
        <scheme val="minor"/>
      </rPr>
      <t xml:space="preserve">Держатель гаечных ключей 
</t>
    </r>
    <r>
      <rPr>
        <sz val="12"/>
        <rFont val="Calibri"/>
        <family val="2"/>
        <charset val="204"/>
        <scheme val="minor"/>
      </rPr>
      <t>Размер (ШхГхВ):  60/120х35х250h мм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</si>
  <si>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Полка навесная большая 
Размер (ШхГхВ): </t>
    </r>
    <r>
      <rPr>
        <sz val="12"/>
        <rFont val="Calibri"/>
        <family val="2"/>
        <charset val="204"/>
        <scheme val="minor"/>
      </rPr>
      <t>560х135х10-70h мм</t>
    </r>
  </si>
  <si>
    <r>
      <rPr>
        <b/>
        <sz val="12"/>
        <rFont val="Calibri"/>
        <family val="2"/>
        <charset val="204"/>
        <scheme val="minor"/>
      </rPr>
      <t>Держатель инструмента универсальный
Размер (ШхГхВ):</t>
    </r>
    <r>
      <rPr>
        <sz val="12"/>
        <rFont val="Calibri"/>
        <family val="2"/>
        <charset val="204"/>
        <scheme val="minor"/>
      </rPr>
      <t xml:space="preserve"> 360х40х40h мм</t>
    </r>
  </si>
  <si>
    <r>
      <rPr>
        <b/>
        <sz val="12"/>
        <rFont val="Calibri"/>
        <family val="2"/>
        <charset val="204"/>
        <scheme val="minor"/>
      </rPr>
      <t xml:space="preserve">Лоток для хранения чертежей формата А4   </t>
    </r>
    <r>
      <rPr>
        <sz val="12"/>
        <rFont val="Calibri"/>
        <family val="2"/>
        <charset val="204"/>
        <scheme val="minor"/>
      </rPr>
      <t xml:space="preserve">
</t>
    </r>
    <r>
      <rPr>
        <b/>
        <sz val="12"/>
        <rFont val="Calibri"/>
        <family val="2"/>
        <charset val="204"/>
        <scheme val="minor"/>
      </rPr>
      <t xml:space="preserve">Размер (ШхГхВ): </t>
    </r>
    <r>
      <rPr>
        <sz val="12"/>
        <rFont val="Calibri"/>
        <family val="2"/>
        <charset val="204"/>
        <scheme val="minor"/>
      </rPr>
      <t xml:space="preserve">300х200х60h мм </t>
    </r>
  </si>
  <si>
    <t xml:space="preserve">
Набор из 25 крючков L-65мм
 </t>
  </si>
  <si>
    <r>
      <rPr>
        <b/>
        <sz val="12"/>
        <rFont val="Calibri"/>
        <family val="2"/>
        <charset val="204"/>
        <scheme val="minor"/>
      </rPr>
      <t>Полка навесная</t>
    </r>
    <r>
      <rPr>
        <sz val="12"/>
        <rFont val="Calibri"/>
        <family val="2"/>
        <charset val="204"/>
        <scheme val="minor"/>
      </rPr>
      <t xml:space="preserve"> 685х195х20h мм для Перфо Экрана Ш-745мм</t>
    </r>
  </si>
  <si>
    <r>
      <rPr>
        <b/>
        <sz val="12"/>
        <rFont val="Calibri"/>
        <family val="2"/>
        <charset val="204"/>
        <scheme val="minor"/>
      </rPr>
      <t>Полка навесная</t>
    </r>
    <r>
      <rPr>
        <sz val="12"/>
        <rFont val="Calibri"/>
        <family val="2"/>
        <charset val="204"/>
        <scheme val="minor"/>
      </rPr>
      <t xml:space="preserve"> 1250х195х20h мм для Перфо Экрана Ш-1310мм</t>
    </r>
  </si>
  <si>
    <r>
      <rPr>
        <b/>
        <sz val="12"/>
        <rFont val="Calibri"/>
        <family val="2"/>
        <charset val="204"/>
        <scheme val="minor"/>
      </rPr>
      <t>Полка навесная</t>
    </r>
    <r>
      <rPr>
        <sz val="12"/>
        <rFont val="Calibri"/>
        <family val="2"/>
        <charset val="204"/>
        <scheme val="minor"/>
      </rPr>
      <t xml:space="preserve"> 1820х195х20h мм для Перфо Экрана Ш-1880мм</t>
    </r>
  </si>
  <si>
    <r>
      <rPr>
        <sz val="16"/>
        <color indexed="60"/>
        <rFont val="Calibri"/>
        <family val="2"/>
        <charset val="204"/>
        <scheme val="minor"/>
      </rPr>
      <t xml:space="preserve"> </t>
    </r>
    <r>
      <rPr>
        <sz val="16"/>
        <color indexed="10"/>
        <rFont val="Calibri"/>
        <family val="2"/>
        <charset val="204"/>
        <scheme val="minor"/>
      </rPr>
      <t xml:space="preserve">
</t>
    </r>
    <r>
      <rPr>
        <b/>
        <sz val="16"/>
        <color indexed="10"/>
        <rFont val="Calibri"/>
        <family val="2"/>
        <charset val="204"/>
        <scheme val="minor"/>
      </rPr>
      <t xml:space="preserve">ГОТОВЫЕ РЕШЕНИЯ для ГАРАЖА И МАСТЕРСКОЙ "LOFT_Collection" </t>
    </r>
    <r>
      <rPr>
        <b/>
        <u/>
        <sz val="16"/>
        <color indexed="10"/>
        <rFont val="Calibri"/>
        <family val="2"/>
        <charset val="204"/>
        <scheme val="minor"/>
      </rPr>
      <t>Men's kitchen</t>
    </r>
    <r>
      <rPr>
        <b/>
        <sz val="16"/>
        <rFont val="Calibri"/>
        <family val="2"/>
        <charset val="204"/>
        <scheme val="minor"/>
      </rPr>
      <t xml:space="preserve">
</t>
    </r>
    <r>
      <rPr>
        <b/>
        <sz val="12"/>
        <rFont val="Calibri"/>
        <family val="2"/>
        <charset val="204"/>
        <scheme val="minor"/>
      </rPr>
      <t xml:space="preserve">Изготовлены согласно:  
ГОСТ Р 58863-2020 "Столы производственные, Верстаки металлические" класс - L
ГОСТ Р 58865-2020 "Тумбы инструментальные из металла" класс - М
</t>
    </r>
  </si>
  <si>
    <t>Перфорированный экран без кронштейнов 1000х480х40мм  
(для крепления на стену или на столешницу через кронштейны)</t>
  </si>
  <si>
    <t>Перфорированный экран без кронштейнов 1390х480х40мм  
(для крепления на стену или на столешницу через кронштейны)</t>
  </si>
  <si>
    <t>Перфорированный экран без кронштейнов 1500х480х40мм  
(для крепления на стену или на столешницу через кронштейны)</t>
  </si>
  <si>
    <t>Перфорированный экран без кронштейнов 1900х480х40мм  
(для крепления на стену или на столешницу через кронштейны)</t>
  </si>
  <si>
    <t>Перфорированный экран без кронштейнов 2000х480х40мм  
(для крепления на стену или на столешницу через кронштейны)</t>
  </si>
  <si>
    <t xml:space="preserve">Держатель светильника
крепление к кронштейнам Р-К2
(Длина должна быть равна экрану 1390; 1900; 2000 мм) </t>
  </si>
  <si>
    <r>
      <t xml:space="preserve">Светильник светодиодный промышленный 
в алюминиевом корпусе, со степенью защиты IP65
Размер: </t>
    </r>
    <r>
      <rPr>
        <sz val="12"/>
        <rFont val="Calibri"/>
        <family val="2"/>
        <charset val="204"/>
        <scheme val="minor"/>
      </rPr>
      <t>867х48х51 мм. Мощность: 32 Вт</t>
    </r>
    <r>
      <rPr>
        <b/>
        <sz val="12"/>
        <rFont val="Calibri"/>
        <family val="2"/>
        <charset val="204"/>
        <scheme val="minor"/>
      </rPr>
      <t xml:space="preserve">  
Световой поток: </t>
    </r>
    <r>
      <rPr>
        <sz val="12"/>
        <rFont val="Calibri"/>
        <family val="2"/>
        <charset val="204"/>
        <scheme val="minor"/>
      </rPr>
      <t xml:space="preserve">4160 лм </t>
    </r>
    <r>
      <rPr>
        <b/>
        <sz val="12"/>
        <rFont val="Calibri"/>
        <family val="2"/>
        <charset val="204"/>
        <scheme val="minor"/>
      </rPr>
      <t xml:space="preserve">
Цветовая температура: </t>
    </r>
    <r>
      <rPr>
        <sz val="12"/>
        <rFont val="Calibri"/>
        <family val="2"/>
        <charset val="204"/>
        <scheme val="minor"/>
      </rPr>
      <t>5000 К</t>
    </r>
    <r>
      <rPr>
        <b/>
        <sz val="12"/>
        <rFont val="Calibri"/>
        <family val="2"/>
        <charset val="204"/>
        <scheme val="minor"/>
      </rPr>
      <t xml:space="preserve">
Индекс цветопередачи: </t>
    </r>
    <r>
      <rPr>
        <sz val="12"/>
        <rFont val="Calibri"/>
        <family val="2"/>
        <charset val="204"/>
        <scheme val="minor"/>
      </rPr>
      <t>82 Ra. Тип КСС Д</t>
    </r>
    <r>
      <rPr>
        <b/>
        <sz val="12"/>
        <rFont val="Calibri"/>
        <family val="2"/>
        <charset val="204"/>
        <scheme val="minor"/>
      </rPr>
      <t xml:space="preserve">
Диапазон напряжения питания: </t>
    </r>
    <r>
      <rPr>
        <sz val="12"/>
        <rFont val="Calibri"/>
        <family val="2"/>
        <charset val="204"/>
        <scheme val="minor"/>
      </rPr>
      <t>176-264 В</t>
    </r>
    <r>
      <rPr>
        <b/>
        <sz val="12"/>
        <rFont val="Calibri"/>
        <family val="2"/>
        <charset val="204"/>
        <scheme val="minor"/>
      </rPr>
      <t xml:space="preserve">
Диапазон температуры окружающей среды: </t>
    </r>
    <r>
      <rPr>
        <sz val="12"/>
        <rFont val="Calibri"/>
        <family val="2"/>
        <charset val="204"/>
        <scheme val="minor"/>
      </rPr>
      <t>-45...+40 °C</t>
    </r>
    <r>
      <rPr>
        <b/>
        <sz val="12"/>
        <rFont val="Calibri"/>
        <family val="2"/>
        <charset val="204"/>
        <scheme val="minor"/>
      </rPr>
      <t xml:space="preserve">
Коэффициент пульсаций: &lt;1
Вес: </t>
    </r>
    <r>
      <rPr>
        <sz val="12"/>
        <rFont val="Calibri"/>
        <family val="2"/>
        <charset val="204"/>
        <scheme val="minor"/>
      </rPr>
      <t>1 кг.</t>
    </r>
    <r>
      <rPr>
        <b/>
        <sz val="12"/>
        <rFont val="Calibri"/>
        <family val="2"/>
        <charset val="204"/>
        <scheme val="minor"/>
      </rPr>
      <t xml:space="preserve"> Объем: </t>
    </r>
    <r>
      <rPr>
        <sz val="12"/>
        <rFont val="Calibri"/>
        <family val="2"/>
        <charset val="204"/>
        <scheme val="minor"/>
      </rPr>
      <t xml:space="preserve">0,010 куб. м  </t>
    </r>
    <r>
      <rPr>
        <b/>
        <sz val="12"/>
        <rFont val="Calibri"/>
        <family val="2"/>
        <charset val="204"/>
        <scheme val="minor"/>
      </rPr>
      <t xml:space="preserve">  </t>
    </r>
    <r>
      <rPr>
        <sz val="12"/>
        <rFont val="Calibri"/>
        <family val="2"/>
        <charset val="204"/>
        <scheme val="minor"/>
      </rPr>
      <t xml:space="preserve">   </t>
    </r>
    <r>
      <rPr>
        <b/>
        <sz val="12"/>
        <rFont val="Calibri"/>
        <family val="2"/>
        <charset val="204"/>
        <scheme val="minor"/>
      </rPr>
      <t xml:space="preserve">           </t>
    </r>
  </si>
  <si>
    <t>Крючок длиной 65мм</t>
  </si>
  <si>
    <r>
      <rPr>
        <b/>
        <sz val="12"/>
        <rFont val="Calibri"/>
        <family val="2"/>
        <charset val="204"/>
        <scheme val="minor"/>
      </rPr>
      <t>Полка навесная для баллончиков и метизов</t>
    </r>
    <r>
      <rPr>
        <sz val="12"/>
        <rFont val="Calibri"/>
        <family val="2"/>
        <charset val="204"/>
        <scheme val="minor"/>
      </rPr>
      <t xml:space="preserve">
Размер (ШхГхВ): 270х70х30-70h мм </t>
    </r>
  </si>
  <si>
    <r>
      <rPr>
        <b/>
        <sz val="12"/>
        <rFont val="Calibri"/>
        <family val="2"/>
        <charset val="204"/>
        <scheme val="minor"/>
      </rPr>
      <t xml:space="preserve">Лоток для хранения чертежей формата А4   </t>
    </r>
    <r>
      <rPr>
        <sz val="12"/>
        <rFont val="Calibri"/>
        <family val="2"/>
        <charset val="204"/>
        <scheme val="minor"/>
      </rPr>
      <t xml:space="preserve">
Размер (ШхГхВ): 300х200х60h мм </t>
    </r>
  </si>
  <si>
    <r>
      <rPr>
        <b/>
        <sz val="12"/>
        <rFont val="Calibri"/>
        <family val="2"/>
        <charset val="204"/>
        <scheme val="minor"/>
      </rPr>
      <t xml:space="preserve">Полка навесная малая  
</t>
    </r>
    <r>
      <rPr>
        <sz val="12"/>
        <rFont val="Calibri"/>
        <family val="2"/>
        <charset val="204"/>
        <scheme val="minor"/>
      </rPr>
      <t xml:space="preserve">Размер (ШхГхВ): 320х150х10-70h мм  </t>
    </r>
  </si>
  <si>
    <r>
      <rPr>
        <b/>
        <sz val="12"/>
        <rFont val="Calibri"/>
        <family val="2"/>
        <charset val="204"/>
        <scheme val="minor"/>
      </rPr>
      <t xml:space="preserve">Полка навесная большая </t>
    </r>
    <r>
      <rPr>
        <sz val="12"/>
        <rFont val="Calibri"/>
        <family val="2"/>
        <charset val="204"/>
        <scheme val="minor"/>
      </rPr>
      <t xml:space="preserve">
Размер (ШхГхВ): 560х135х10-70h мм </t>
    </r>
  </si>
  <si>
    <r>
      <t>Верстак LOFT 1390х685х1360Нмм</t>
    </r>
    <r>
      <rPr>
        <sz val="12"/>
        <rFont val="Calibri"/>
        <family val="2"/>
        <charset val="204"/>
        <scheme val="minor"/>
      </rPr>
      <t xml:space="preserve">
✓Тумба верстачная с дверцей и 2 полками 
Р-р: 500х600х853Н мм (нагрузка на полку 50кг) 
✓Столешница 1390х685х29мм. МДФ+Оцинк. Кожух 1,2мм (нагрузка 300кг) </t>
    </r>
    <r>
      <rPr>
        <sz val="16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✓Полка и стенка шириной 680мм (нагрузка 60кг) 
✓Регулируемая по высоте верстачная опора 853мм  
✓Перфоэкран с кронштейном 1390х480х40мм (нагрузка 70кг) 
✓К-т навесных опций: две полки больших, держатель ключей и держ. отверток</t>
    </r>
  </si>
  <si>
    <r>
      <t>Верстак LOFT 1390х685х1360Нмм</t>
    </r>
    <r>
      <rPr>
        <sz val="12"/>
        <rFont val="Calibri"/>
        <family val="2"/>
        <charset val="204"/>
        <scheme val="minor"/>
      </rPr>
      <t xml:space="preserve">
✓Тумба верстачная с 5 ящиками 
Р-р: 500х600х853Н мм (нагрузка на ящик 45кг) 
✓Столешница 1390х685х29мм. МДФ+Оцинк. Кожух 1,2мм (нагрузка 300кг) </t>
    </r>
    <r>
      <rPr>
        <sz val="16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✓Полка и стенка шириной 680мм (нагрузка 60кг) 
✓Регулируемая по высоте верстачная опора 853мм  
✓Перфоэкран с кронштейном 1390х480х40мм (нагрузка 70кг) 
✓К-т навесных опций: две полки больших, держатель ключей и держ. отверток</t>
    </r>
  </si>
  <si>
    <r>
      <t>Верстак и Тележка LOFT 2170х685х1360Нмм</t>
    </r>
    <r>
      <rPr>
        <sz val="12"/>
        <rFont val="Calibri"/>
        <family val="2"/>
        <charset val="204"/>
        <scheme val="minor"/>
      </rPr>
      <t xml:space="preserve">
✓Тумба верстачная с дверцей и 2 полками 
Р-р: 500х600х853Н мм (нагрузка на полку 50кг) 
✓Столешница 1390х685х29мм. МДФ+Оцинк. Кожух 1,2мм (нагрузка 300кг) </t>
    </r>
    <r>
      <rPr>
        <sz val="16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 xml:space="preserve">✓Полка и стенка шириной 680мм (нагрузка 60кг) 
✓Регулируемая по высоте верстачная опора 853мм  
✓Перфоэкран с кронштейном 1390х480х40мм (нагрузка 70кг) 
✓К-т навесных опций: две полки польших, держатель ключей и держ. отверток
✓Тележка инструментальная с 6 ящиками 
Р-р: 680_760х467х835Н мм (нагрузка на ящик 45кг) </t>
    </r>
  </si>
  <si>
    <r>
      <t>Верстак и Тележка LOFT 1390х690х1360Нмм</t>
    </r>
    <r>
      <rPr>
        <sz val="12"/>
        <rFont val="Calibri"/>
        <family val="2"/>
        <charset val="204"/>
        <scheme val="minor"/>
      </rPr>
      <t xml:space="preserve">
✓Тумба верстачная с дверцей и 2 полками 
Р-р: 500х600х853Н мм (нагрузка на полку 50кг) 
✓Столешница 1390х685х27мм. МДФ+Оцинк. Кожух 1,2мм (нагрузка 300кг) 
✓Регулируемая по высоте верстачная опора 853мм  
✓Перфоэкран с кронштейном 1390х480х40мм (нагрузка 70кг) 
✓К-т навесных опций: две полки больших, держатель ключей и держ. отверток
✓Тележка инструментальная с 6 ящиками 
Р-р: 680_760х467х835Н мм (нагрузка на ящик 45кг) 
К-т навесных опций: лоток и держ полотенца</t>
    </r>
  </si>
  <si>
    <r>
      <t>Верстак и Тележка LOFT 1500х700х1375Нмм</t>
    </r>
    <r>
      <rPr>
        <sz val="12"/>
        <rFont val="Calibri"/>
        <family val="2"/>
        <charset val="204"/>
        <scheme val="minor"/>
      </rPr>
      <t xml:space="preserve">
✓Тумба верстачная с дверцей и 2 полками 
Р-р: 500х600х853Н мм (нагрузка на полку 50кг) 
✓Столешница 1500х700х43мм. Фанера+Оцинк. Кожух 1,5мм (нагрузка 300кг) 
✓Регулируемая по высоте верстачная опора 853мм  
✓Перфоэкран с кронштейном 1390х480х40мм (нагрузка 70кг) 
✓К-т навесных опций: две полки больших, держатель ключей и держ. отверток
✓Тележка инструментальная с 6 ящиками 
Р-р: 680_760х467х835Н мм (нагрузка на ящик 45кг) 
К-т навесных опций: лоток и держ полотенца</t>
    </r>
  </si>
  <si>
    <r>
      <t>Верстак  LOFT 1900х686х1360Нмм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✓Столешница 1900х685х29мм. МДФ+Оцинк. Кожух 1,2мм  (нагрузка 500кг) 
✓Полка и стенка шириной 680мм (нагрузка 60кг) 
✓Перфоэкран с кронштейном 1900х480х40мм (нагрузка 70кг) 
✓К-т навесных опций: две полки больших, держатели ключей, отверток и полотенца
</t>
    </r>
  </si>
  <si>
    <r>
      <t>Верстак  LOFT 1900х686х1360Нмм</t>
    </r>
    <r>
      <rPr>
        <sz val="12"/>
        <rFont val="Calibri"/>
        <family val="2"/>
        <charset val="204"/>
        <scheme val="minor"/>
      </rPr>
      <t xml:space="preserve">
✓Тумба верстачная с дверцей и 2 полками 
Р-р: 500х600х853Н мм (нагрузка на полку 50кг) 
✓Тумба верстачная с 5 ящиками 
Р-р: 500х600х853Н мм (нагрузка на ящик 45кг) 
✓Столешница 1900х685х27мм. МДФ+Оцинк. Кожух 1,2мм (нагрузка 600кг) 
✓Полка и стенка шириной 680мм (нагрузка 60кг) 
✓Перфоэкран с кронштейном 1900х480х40мм (нагрузка 70кг) 
✓К-т навесных опций: две полки больших, держатели ключей, отверток и полотенца
</t>
    </r>
  </si>
  <si>
    <r>
      <t>Верстак  LOFT 1900х686х1360Нмм</t>
    </r>
    <r>
      <rPr>
        <sz val="12"/>
        <rFont val="Calibri"/>
        <family val="2"/>
        <charset val="204"/>
        <scheme val="minor"/>
      </rPr>
      <t xml:space="preserve">
✓Две Тумбы верстачные с 5 ящиками 
Р-р: 500х600х853Н мм (нагрузка на ящик 45кг) 
✓Столешница 1900х685х29мм. МДФ+Оцинк. Кожух 1,2мм (нагрузка 750кг) 
✓Полка и стенка шириной 700мм (нагрузка 60кг) 
✓Перфоэкран с кронштейном 1900х480х40мм (нагрузка 70кг) 
✓К-т навесных опций: две полки больших, держатели ключей, отверток и полотенца
</t>
    </r>
  </si>
  <si>
    <r>
      <t>Верстак  LOFT 1500х700х1375Нмм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✓Тумба верстачная с 5 ящиками 
Р-р: 500х600х853Н мм (нагрузка на ящик 45кг) 
✓Столешница 1500х700х43мм. Фанера+Оцинк. Кожух 1,5мм (нагрузка 800кг) 
✓Перфоэкран с кронштейном 1500х480х40мм (нагрузка 70кг) 
✓К-т навесных опций: две полки больших, держатель ключей и держ. отверток
</t>
    </r>
  </si>
  <si>
    <r>
      <t>Верстак и Тележка LOFT 2000х700х1375Нмм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✓Тележка инструментальная с 6 ящиками 
Р-р: 680_760х467х835Н мм (нагрузка на ящик 45кг) 
✓Столешница 2000х700х43мм. Фанера+Оцинк. Кожух 1,5мм (нагрузка 500кг) 
✓Перфоэкран с кронштейном 2000х480х40мм (нагрузка 70кг) 
✓К-т навесных опций: две полки больших, держатели ключей, отверток и полотенца
</t>
    </r>
  </si>
  <si>
    <r>
      <t>Верстак и Тележка LOFT 2000х700х1375Нмм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✓Две Тележки инструментальная с 6 ящиками 
Р-р: 680_760х467х835Н мм (нагрузка на ящик 45кг) 
✓Столешница 2000х700х43мм. Фанера+Оцинк. Кожух 1,5мм (нагрузка 500кг) 
✓Перфоэкран с кронштейном 2000х480х40мм (нагрузка 70кг) 
✓К-т навесных опций: две полки больших, держатели ключей,отверток и полотенца
</t>
    </r>
  </si>
  <si>
    <r>
      <t>Верстак  LOFT 2000х700х1375Нмм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✓Две Тумбы верстачные с 5 ящиками 
Р-р: 500х600х853Н мм (нагрузка на ящик 45кг) 
✓Столешница 2000х700х43мм. Фанера+Оцинк. Кожух 1,5мм (нагрузка 1000кг) 
✓Перфоэкран с кронштейном 2000х480х40мм (нагрузка 70кг) 
✓К-т навесных опций: две полки больших, держатели ключей,отверток и полотенца
</t>
    </r>
  </si>
  <si>
    <r>
      <t>Верстак и 2 Тележки LOFT 3300х700х1375Нмм</t>
    </r>
    <r>
      <rPr>
        <sz val="12"/>
        <rFont val="Calibri"/>
        <family val="2"/>
        <charset val="204"/>
        <scheme val="minor"/>
      </rPr>
      <t xml:space="preserve">
✓Две Тумбы верстачные с дверцей и 2 полками 
Р-р: 500х600х853Н мм (нагрузка на полку 50кг) 
✓Две Тележки инструментальных с 6 ящиками 
Р-р: 680_760х467х835Н мм (нагрузка на ящик 45кг) 
✓Столешница 1900х685х29мм. МДФ+Оцинк. Кожух 1,2мм (нагрузка 500кг) 
✓Перфоэкран с кронштейном 1900х480х40мм (нагрузка 70кг) 
✓К-т навесных опций: две полки больших, держатели ключей,отверток и полотенца
</t>
    </r>
  </si>
  <si>
    <r>
      <t xml:space="preserve">Комплект мебели - LOFT.50-01 
  </t>
    </r>
    <r>
      <rPr>
        <sz val="14"/>
        <rFont val="Calibri"/>
        <family val="2"/>
        <charset val="204"/>
        <scheme val="minor"/>
      </rPr>
      <t>Р-р: (ШхГхВ) 5000 х 640 х 1985_2085_2185Нмм
_Шкаф (2шт)
_6 тумб (2 с 5 ящиками и 4 с дверцей)
_2 столешницы 1500мм, массив Ясеня, Дуб
_Перфоэкран+Антресоль (4шт)
_К-т навесных опций и Набор Крючков
_К-т из 4х хромированных опор (устанавливаются самостоятельно)</t>
    </r>
  </si>
  <si>
    <r>
      <t xml:space="preserve">Комплект мебели - LOFT.50-02  
</t>
    </r>
    <r>
      <rPr>
        <sz val="14"/>
        <rFont val="Calibri"/>
        <family val="2"/>
        <charset val="204"/>
        <scheme val="minor"/>
      </rPr>
      <t>Р-р: (ШхГхВ) 5000 х 700 х 1985_2085_2185Нмм
_Шкаф (2шт)
_4 тумбы с дверцей
_2 Тележки подкатные с 6 ящиками
_2 столешницы 1500мм 
_Перфоэкран+Антресоль (4шт)
_К-т навесных опций и Набор Крючков
_К-т из 4х хромированных опор (устанавливаются самостоятельно)</t>
    </r>
  </si>
  <si>
    <r>
      <t xml:space="preserve">Комплект мебели - LOFT.50-03  
</t>
    </r>
    <r>
      <rPr>
        <sz val="14"/>
        <rFont val="Calibri"/>
        <family val="2"/>
        <charset val="204"/>
        <scheme val="minor"/>
      </rPr>
      <t>Р-р: (ШхГхВ) 5000 х 700 х  1985_2085_2185Нмм
_Шкаф (2шт)
_2 тумбы с дверцей и 1 опора
_2 Тележки подкатные с 6 ящиками
_Перфоэкран+Антресоль (4шт)
_К-т навесных опций и Набор Крючков
_К-т из 4х хромированных опор (устанавливаются самостоятельно, вместо пандуса)</t>
    </r>
  </si>
  <si>
    <r>
      <t xml:space="preserve">Комплект мебели - LOFT.30-01  </t>
    </r>
    <r>
      <rPr>
        <sz val="14"/>
        <rFont val="Calibri"/>
        <family val="2"/>
        <charset val="204"/>
        <scheme val="minor"/>
      </rPr>
      <t xml:space="preserve"> 
 Р-р: (ШхГхВ) 2880 х 650 х 2000_2085_2185Нмм
_Стеллаж 6 полок (2шт)
_2 тумбы с дверцей 
_Столешница 1880мм 
_Перфоэкран+Антресоль двойная (1шт)
_К-т навесных опций и Набор Крючков
!!!! Тумбы установлены на пандусы (ножки по желанию, но не исключить качение)</t>
    </r>
  </si>
  <si>
    <r>
      <t xml:space="preserve">Комплект мебели - LOFT.45-01  </t>
    </r>
    <r>
      <rPr>
        <sz val="14"/>
        <rFont val="Calibri"/>
        <family val="2"/>
        <charset val="204"/>
        <scheme val="minor"/>
      </rPr>
      <t xml:space="preserve"> 
 Р-р: (ШхГхВ) 4550 х 700_1050 х  2000_2085_2185Нмм
_Стеллаж 4 полки
_Стеллаж 4 полки и траверсы
_6 тумб с дверцей
_2 столешницы 1500мм цинк или Дерево
_Перфоэкран+Антресоль (4шт)
_К-т навесных опций и Набор Крючков
_К-т из 4х хромированных опор (устанавливаются самостоятельно, вместо пандуса)</t>
    </r>
  </si>
  <si>
    <r>
      <t xml:space="preserve">Комплект мебели - LOFT.46-01   
</t>
    </r>
    <r>
      <rPr>
        <sz val="14"/>
        <rFont val="Calibri"/>
        <family val="2"/>
        <charset val="204"/>
        <scheme val="minor"/>
      </rPr>
      <t>Р-р: (ШхГхВ) 4620 х 650 х  2050_2085_2185Нмм
_Шкаф
_Стеллаж_4 полки
_5 тумб (1 с 5 ящиками и 4 с дверцей)
_2 столешницы 1310мм 
_Перфоэкран+Антресоль (2шт)
_К-т навесных опций и Набор Крючков
_К-т из 4х хромированных опор (устанавливаются самостоятельно, вместо пандуса)</t>
    </r>
  </si>
  <si>
    <r>
      <t xml:space="preserve">Комплект мебели - LOFT.36-01  </t>
    </r>
    <r>
      <rPr>
        <sz val="14"/>
        <rFont val="Calibri"/>
        <family val="2"/>
        <charset val="204"/>
        <scheme val="minor"/>
      </rPr>
      <t xml:space="preserve"> 
Р-р: (ШхГхВ) 3620х 650 х 2050_2085_2185Нмм
_Шкаф
_2 тумбы с 5 ящиками и 1 опора 
_2 столешницы 1310мм
_Перфоэкран+Антресоль (2шт)
_К-т навесных опций и Набор Крючков
!!!! Тумбы установлены на пандусы (ножки по желанию, но не исключить качение)</t>
    </r>
  </si>
  <si>
    <r>
      <t xml:space="preserve">Комплект мебели - LOFT.15-02  
</t>
    </r>
    <r>
      <rPr>
        <sz val="14"/>
        <rFont val="Calibri"/>
        <family val="2"/>
        <charset val="204"/>
        <scheme val="minor"/>
      </rPr>
      <t xml:space="preserve">Р-р: (ШхГхВ) 1500 х 745х 1990_2090_2190Нмм
_ Тумба с дверцей и 1 опора
_ Столешница 1500х700х44мм (фанера ФСФ 40мм с Оц кожухом 1,5мм)
_ Тележка подкатная с 6 ящиками
_ Перфоэкран+Антресоль (2шт)
_К-т навесных опций и Набор Крючков
</t>
    </r>
  </si>
  <si>
    <r>
      <t xml:space="preserve">Комплект мебели - YORK.49-01 
 </t>
    </r>
    <r>
      <rPr>
        <sz val="14"/>
        <rFont val="Calibri"/>
        <family val="2"/>
        <charset val="204"/>
        <scheme val="minor"/>
      </rPr>
      <t>Р-р: (ШхГхВ) 4900 х 640 х 2050Нмм
_Шкаф с 4 регулируемыми полками и пандусом (3шт)
_Верстак с регулируемыми опорами и Столешницей 1880х600х40мм из массива Ясеня
_Тумба с 2 ящиками и нишей с дверцей (3шт)
_К-т: Экран перфорированный на 2х стойках Ш-1880мм + Антресоль 1870х320х430Нмм
_К-т навесных опций и Набор Крючков</t>
    </r>
    <r>
      <rPr>
        <b/>
        <sz val="14"/>
        <rFont val="Calibri"/>
        <family val="2"/>
        <charset val="204"/>
        <scheme val="minor"/>
      </rPr>
      <t xml:space="preserve">
</t>
    </r>
    <r>
      <rPr>
        <sz val="14"/>
        <rFont val="Calibri"/>
        <family val="2"/>
        <charset val="204"/>
        <scheme val="minor"/>
      </rPr>
      <t>_цвет 7016_темный графит</t>
    </r>
  </si>
  <si>
    <r>
      <t xml:space="preserve">Комплект мебели - YORK.15-01   
</t>
    </r>
    <r>
      <rPr>
        <b/>
        <sz val="14"/>
        <color rgb="FFFF0000"/>
        <rFont val="Calibri"/>
        <family val="2"/>
        <charset val="204"/>
        <scheme val="minor"/>
      </rPr>
      <t>Защищено!! Патентом на полезную модель</t>
    </r>
    <r>
      <rPr>
        <b/>
        <sz val="14"/>
        <rFont val="Calibri"/>
        <family val="2"/>
        <charset val="204"/>
        <scheme val="minor"/>
      </rPr>
      <t xml:space="preserve">
</t>
    </r>
    <r>
      <rPr>
        <sz val="14"/>
        <rFont val="Calibri"/>
        <family val="2"/>
        <charset val="204"/>
        <scheme val="minor"/>
      </rPr>
      <t>Р-р: (ШхГхВ) 1500 х 645 х  1990_2090_2190Нмм
_2 тумбы с дверцей и двумя полками
_1 тумба с 5 ящиками исп. Ясень
_Столешница массив Ясень 1500х600х40мм 
_Перфоэкран + Антресоль (2шт)
_К-т навесных опций и Набор Крючков</t>
    </r>
  </si>
  <si>
    <r>
      <t xml:space="preserve">LOFT.15B-5b5b Стол рабочий "YORK" 1900 х 600 х 893Нмм (без пандуса Н-790мм)
</t>
    </r>
    <r>
      <rPr>
        <sz val="14"/>
        <rFont val="Calibri"/>
        <family val="2"/>
        <charset val="204"/>
        <scheme val="minor"/>
      </rPr>
      <t xml:space="preserve">Нагрузка на стол 1500кг. Нагрузка на ящ 50кг.
✓Две Тумбы с 5 ящиками. Р-р: 500х600х853Н мм (высота без пандуса 750мм)
Ящики с декоративным фасадом - массив Ясень с масленой пропиткой
✓Столешница 1500х600х40мм - массив Ясень с масленой пропиткой
</t>
    </r>
    <r>
      <rPr>
        <b/>
        <sz val="14"/>
        <color rgb="FFFF0000"/>
        <rFont val="Calibri"/>
        <family val="2"/>
        <charset val="204"/>
        <scheme val="minor"/>
      </rPr>
      <t xml:space="preserve">Защищено!! Патентом на полезную модель  </t>
    </r>
  </si>
  <si>
    <r>
      <t xml:space="preserve">LOFT.19B-5b5b Стол рабочий "YORK" 1900 х 600 х 893Нмм (без пандуса Н-790мм)
</t>
    </r>
    <r>
      <rPr>
        <sz val="14"/>
        <rFont val="Calibri"/>
        <family val="2"/>
        <charset val="204"/>
        <scheme val="minor"/>
      </rPr>
      <t xml:space="preserve">Нагрузка на стол 1500кг. Нагрузка на ящик 50кг. 
✓Две Тумбы с 5 ящиками. Р-р: 500х600х853Н мм (высота без пандуса 750мм)
Ящики с декоративным фасадом - массив Ясень с масленой пропиткой
✓Столешница 1900х600х40мм - массив Ясень с масленой пропиткой  
</t>
    </r>
    <r>
      <rPr>
        <b/>
        <sz val="14"/>
        <color rgb="FFFF0000"/>
        <rFont val="Calibri"/>
        <family val="2"/>
        <charset val="204"/>
        <scheme val="minor"/>
      </rPr>
      <t xml:space="preserve">Защищено!! Патентом на полезную модель  </t>
    </r>
  </si>
  <si>
    <r>
      <t xml:space="preserve">LOFT.06B-5b Тумба "YORK" 565 х 700 х 893Нмм (без пандуса Н-790мм)
</t>
    </r>
    <r>
      <rPr>
        <sz val="14"/>
        <rFont val="Calibri"/>
        <family val="2"/>
        <charset val="204"/>
        <scheme val="minor"/>
      </rPr>
      <t xml:space="preserve">Нагрузка на Тумбу 750кг. Нагрузка на ящик 50кг.
Тумба с 5 ящиками. Р-р: 500х600х853Н мм (высота без пандуса 750мм)
Ящики с декоративным фасадом - массив Ясеньь с масленой пропиткой
✓Столешница 565х700х40мм - массив Ясень с масленой пропиткой  
</t>
    </r>
    <r>
      <rPr>
        <b/>
        <sz val="14"/>
        <color rgb="FFFF0000"/>
        <rFont val="Calibri"/>
        <family val="2"/>
        <charset val="204"/>
        <scheme val="minor"/>
      </rPr>
      <t xml:space="preserve">Защищено!! Патентом на полезную модель  </t>
    </r>
  </si>
  <si>
    <r>
      <rPr>
        <b/>
        <sz val="12"/>
        <rFont val="Calibri"/>
        <family val="2"/>
        <charset val="204"/>
        <scheme val="minor"/>
      </rPr>
      <t xml:space="preserve">Стеллаж с 4 полками 1000х500х1950h мм
</t>
    </r>
    <r>
      <rPr>
        <sz val="12"/>
        <rFont val="Calibri"/>
        <family val="2"/>
        <charset val="204"/>
        <scheme val="minor"/>
      </rPr>
      <t xml:space="preserve">- 4 регулируемые по высоте полки. Нагрузка на полку до 100кг. Нагрузка на стеллаж: 900кг.     </t>
    </r>
    <r>
      <rPr>
        <b/>
        <sz val="12"/>
        <rFont val="Calibri"/>
        <family val="2"/>
        <charset val="204"/>
        <scheme val="minor"/>
      </rPr>
      <t xml:space="preserve">  
</t>
    </r>
    <r>
      <rPr>
        <sz val="12"/>
        <rFont val="Calibri"/>
        <family val="2"/>
        <charset val="204"/>
        <scheme val="minor"/>
      </rPr>
      <t xml:space="preserve">- 2 поперечные траверсы под установку автомобильных шин                              </t>
    </r>
  </si>
  <si>
    <r>
      <rPr>
        <b/>
        <sz val="12"/>
        <rFont val="Calibri"/>
        <family val="2"/>
        <charset val="204"/>
        <scheme val="minor"/>
      </rPr>
      <t>Стеллаж с 4 полками 1000х500х1950h мм</t>
    </r>
    <r>
      <rPr>
        <sz val="12"/>
        <rFont val="Calibri"/>
        <family val="2"/>
        <charset val="204"/>
        <scheme val="minor"/>
      </rPr>
      <t xml:space="preserve">
- 4 регулируемые по высоте полки. Нагрузка на полку до 100кг. Нагрузка на стеллаж: 900кг.                            </t>
    </r>
  </si>
  <si>
    <t>Столешница из влагостойкой фанеры 27мм, с оцинкованным кожухом 1,2мм, 1310х620х30h мм</t>
  </si>
  <si>
    <t>Столешница из влагостойкой фанеры 40мм, с оцинкованным кожухом 1,5мм, 1500х700х43h мм</t>
  </si>
  <si>
    <t>Столешница из влагостойкой фанеры 27мм, с оцинкованным кожухом 1,2 мм, 1880х620х30h мм</t>
  </si>
  <si>
    <t>Столешница из влагостойкой фанеры 40мм, с оцинкованным кожухом 1,5 мм, 2000х700х43h мм</t>
  </si>
  <si>
    <r>
      <rPr>
        <b/>
        <sz val="12"/>
        <rFont val="Calibri"/>
        <family val="2"/>
        <charset val="204"/>
        <scheme val="minor"/>
      </rPr>
      <t>Столешница из твердых пород дерева: Ясень 1500х600х40h мм</t>
    </r>
    <r>
      <rPr>
        <sz val="12"/>
        <rFont val="Calibri"/>
        <family val="2"/>
        <charset val="204"/>
        <scheme val="minor"/>
      </rPr>
      <t xml:space="preserve">
- тройная пропитка маслом на восковой основе. Цвет: темный или светлый</t>
    </r>
  </si>
  <si>
    <r>
      <rPr>
        <b/>
        <sz val="12"/>
        <rFont val="Calibri"/>
        <family val="2"/>
        <charset val="204"/>
        <scheme val="minor"/>
      </rPr>
      <t>Столешница из твердых пород дерева: Ясень 1880х600х40h мм</t>
    </r>
    <r>
      <rPr>
        <sz val="12"/>
        <rFont val="Calibri"/>
        <family val="2"/>
        <charset val="204"/>
        <scheme val="minor"/>
      </rPr>
      <t xml:space="preserve">
- тройная пропитка маслом на восковой основе. Цвет: темный или светлый</t>
    </r>
  </si>
  <si>
    <t>К-т: Экран перфорированный на 2х стойках Ш-745мм + Антресоль 735х320х430Нмм</t>
  </si>
  <si>
    <t>К-т: Экран перфорированный на 2х стойках Ш-1310мм + Антресоль 1300х320х430Нмм</t>
  </si>
  <si>
    <t>К-т: Экран перфорированный на 2х стойках Ш-1880мм + Антресоль 1870х320х430Нмм</t>
  </si>
  <si>
    <r>
      <rPr>
        <b/>
        <sz val="12"/>
        <rFont val="Calibri"/>
        <family val="2"/>
        <charset val="204"/>
        <scheme val="minor"/>
      </rPr>
      <t xml:space="preserve">К-т навесных опций:      </t>
    </r>
    <r>
      <rPr>
        <b/>
        <sz val="12"/>
        <color rgb="FFFF0000"/>
        <rFont val="Calibri"/>
        <family val="2"/>
        <charset val="204"/>
        <scheme val="minor"/>
      </rPr>
      <t xml:space="preserve"> !! с полным ассортиментом Вы сможете ознакомится в разделе"Держатели"</t>
    </r>
    <r>
      <rPr>
        <sz val="12"/>
        <rFont val="Calibri"/>
        <family val="2"/>
        <charset val="204"/>
        <scheme val="minor"/>
      </rPr>
      <t xml:space="preserve">
Полка навесная для баллончиков и метизов 270х70х30-70h мм 
Полка навесная большая 560х135х10-70h мм
Держатель инструмента 360х40х40h мм
Держатель гаечных ключей 60/120х35х250h мм
Держатель для пластиковых ящиков L-190мм (3шт)</t>
    </r>
  </si>
  <si>
    <r>
      <rPr>
        <b/>
        <sz val="12"/>
        <rFont val="Calibri"/>
        <family val="2"/>
        <charset val="204"/>
        <scheme val="minor"/>
      </rPr>
      <t xml:space="preserve">Держатель инструмента универсальный
</t>
    </r>
    <r>
      <rPr>
        <sz val="12"/>
        <rFont val="Calibri"/>
        <family val="2"/>
        <charset val="204"/>
        <scheme val="minor"/>
      </rPr>
      <t>Размер (ШхГхВ): 360х40х40h мм</t>
    </r>
  </si>
  <si>
    <r>
      <rPr>
        <b/>
        <sz val="12"/>
        <rFont val="Calibri"/>
        <family val="2"/>
        <charset val="204"/>
        <scheme val="minor"/>
      </rPr>
      <t xml:space="preserve">Держатель гаечных ключей 
</t>
    </r>
    <r>
      <rPr>
        <sz val="12"/>
        <rFont val="Calibri"/>
        <family val="2"/>
        <charset val="204"/>
        <scheme val="minor"/>
      </rPr>
      <t>Размер (ШхГхВ): 60/120х35х250h мм</t>
    </r>
    <r>
      <rPr>
        <b/>
        <sz val="12"/>
        <rFont val="Calibri"/>
        <family val="2"/>
        <charset val="204"/>
        <scheme val="minor"/>
      </rPr>
      <t xml:space="preserve">
</t>
    </r>
  </si>
  <si>
    <r>
      <t xml:space="preserve">Держатель для сверел 
</t>
    </r>
    <r>
      <rPr>
        <sz val="12"/>
        <rFont val="Calibri"/>
        <family val="2"/>
        <charset val="204"/>
        <scheme val="minor"/>
      </rPr>
      <t>Размер (ШхГхВ): 190х45х50h мм</t>
    </r>
  </si>
  <si>
    <r>
      <t xml:space="preserve">Держатель для шестигранников
</t>
    </r>
    <r>
      <rPr>
        <sz val="12"/>
        <rFont val="Calibri"/>
        <family val="2"/>
        <charset val="204"/>
        <scheme val="minor"/>
      </rPr>
      <t>Размер (ШхГхВ): 190х40х50h мм</t>
    </r>
  </si>
  <si>
    <r>
      <rPr>
        <b/>
        <sz val="12"/>
        <rFont val="Calibri"/>
        <family val="2"/>
        <charset val="204"/>
        <scheme val="minor"/>
      </rPr>
      <t xml:space="preserve">Держатель полотенца  
</t>
    </r>
    <r>
      <rPr>
        <sz val="12"/>
        <rFont val="Calibri"/>
        <family val="2"/>
        <charset val="204"/>
        <scheme val="minor"/>
      </rPr>
      <t xml:space="preserve">Размер (ШхГхВ): 530х180х70h мм
</t>
    </r>
  </si>
  <si>
    <r>
      <rPr>
        <b/>
        <sz val="12"/>
        <rFont val="Calibri"/>
        <family val="2"/>
        <charset val="204"/>
        <scheme val="minor"/>
      </rPr>
      <t xml:space="preserve">К-т навесных опций:     </t>
    </r>
    <r>
      <rPr>
        <sz val="12"/>
        <rFont val="Calibri"/>
        <family val="2"/>
        <charset val="204"/>
        <scheme val="minor"/>
      </rPr>
      <t xml:space="preserve">
Полка навесная для баллончиков и метизов 270х70х30-70h мм 
Полка навесная большая 560х135х10-70h мм
Держатель инструмента 360х40х40h мм
Держатель гаечных ключей 60/120х35х250h мм
Держатель для пластиковых ящиков  L-190мм (3шт)</t>
    </r>
  </si>
  <si>
    <r>
      <rPr>
        <b/>
        <sz val="12"/>
        <rFont val="Calibri"/>
        <family val="2"/>
        <charset val="204"/>
        <scheme val="minor"/>
      </rPr>
      <t>К-т из 4х хромированных опор для Тумбы</t>
    </r>
    <r>
      <rPr>
        <sz val="12"/>
        <rFont val="Calibri"/>
        <family val="2"/>
        <charset val="204"/>
        <scheme val="minor"/>
      </rPr>
      <t xml:space="preserve"> (устанавливаются самостоятельно, вместо пандуса)</t>
    </r>
  </si>
  <si>
    <t>LOFT.410</t>
  </si>
  <si>
    <t>LOFT.0004</t>
  </si>
  <si>
    <t>LOFT.1310</t>
  </si>
  <si>
    <r>
      <rPr>
        <b/>
        <sz val="12"/>
        <rFont val="Calibri"/>
        <family val="2"/>
        <charset val="204"/>
        <scheme val="minor"/>
      </rPr>
      <t xml:space="preserve">Тумба верстачная с дверцей и 2 полками 
</t>
    </r>
    <r>
      <rPr>
        <sz val="12"/>
        <rFont val="Calibri"/>
        <family val="2"/>
        <charset val="204"/>
        <scheme val="minor"/>
      </rPr>
      <t xml:space="preserve">Р-р: 500х600х853Н мм (нагрузка на полку 50кг) </t>
    </r>
    <r>
      <rPr>
        <b/>
        <sz val="12"/>
        <rFont val="Calibri"/>
        <family val="2"/>
        <charset val="204"/>
        <scheme val="minor"/>
      </rPr>
      <t xml:space="preserve">
Доступные цвета: 7016/</t>
    </r>
    <r>
      <rPr>
        <b/>
        <sz val="12"/>
        <color rgb="FFFF0000"/>
        <rFont val="Calibri"/>
        <family val="2"/>
        <charset val="204"/>
        <scheme val="minor"/>
      </rPr>
      <t>3000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theme="1" tint="0.499984740745262"/>
        <rFont val="Calibri"/>
        <family val="2"/>
        <charset val="204"/>
        <scheme val="minor"/>
      </rPr>
      <t>9007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rgb="FF3333FF"/>
        <rFont val="Calibri"/>
        <family val="2"/>
        <charset val="204"/>
        <scheme val="minor"/>
      </rPr>
      <t>5015</t>
    </r>
    <r>
      <rPr>
        <sz val="12"/>
        <rFont val="Calibri"/>
        <family val="2"/>
        <charset val="204"/>
        <scheme val="minor"/>
      </rPr>
      <t xml:space="preserve">    
</t>
    </r>
    <r>
      <rPr>
        <b/>
        <sz val="12"/>
        <rFont val="Calibri"/>
        <family val="2"/>
        <charset val="204"/>
        <scheme val="minor"/>
      </rPr>
      <t xml:space="preserve">Вес: 23 кг, V-0,3 куб.   </t>
    </r>
    <r>
      <rPr>
        <sz val="12"/>
        <rFont val="Calibri"/>
        <family val="2"/>
        <charset val="204"/>
        <scheme val="minor"/>
      </rPr>
      <t xml:space="preserve">          </t>
    </r>
  </si>
  <si>
    <r>
      <rPr>
        <b/>
        <sz val="12"/>
        <rFont val="Calibri"/>
        <family val="2"/>
        <charset val="204"/>
        <scheme val="minor"/>
      </rPr>
      <t xml:space="preserve">Тумба верстачная с 5 ящиками 
</t>
    </r>
    <r>
      <rPr>
        <sz val="12"/>
        <rFont val="Calibri"/>
        <family val="2"/>
        <charset val="204"/>
        <scheme val="minor"/>
      </rPr>
      <t xml:space="preserve">Р-р: 500х600х853Н мм (нагрузка на ящ 45кг) </t>
    </r>
    <r>
      <rPr>
        <b/>
        <sz val="12"/>
        <rFont val="Calibri"/>
        <family val="2"/>
        <charset val="204"/>
        <scheme val="minor"/>
      </rPr>
      <t xml:space="preserve">
Доступные цвета: 7016/</t>
    </r>
    <r>
      <rPr>
        <b/>
        <sz val="12"/>
        <color rgb="FFFF0000"/>
        <rFont val="Calibri"/>
        <family val="2"/>
        <charset val="204"/>
        <scheme val="minor"/>
      </rPr>
      <t>3000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theme="1" tint="0.499984740745262"/>
        <rFont val="Calibri"/>
        <family val="2"/>
        <charset val="204"/>
        <scheme val="minor"/>
      </rPr>
      <t>9007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rgb="FF3333FF"/>
        <rFont val="Calibri"/>
        <family val="2"/>
        <charset val="204"/>
        <scheme val="minor"/>
      </rPr>
      <t>5015</t>
    </r>
    <r>
      <rPr>
        <sz val="12"/>
        <rFont val="Calibri"/>
        <family val="2"/>
        <charset val="204"/>
        <scheme val="minor"/>
      </rPr>
      <t xml:space="preserve"> 
</t>
    </r>
    <r>
      <rPr>
        <b/>
        <sz val="12"/>
        <rFont val="Calibri"/>
        <family val="2"/>
        <charset val="204"/>
        <scheme val="minor"/>
      </rPr>
      <t xml:space="preserve">Вес: 40 кг, V-0,3 куб.  </t>
    </r>
    <r>
      <rPr>
        <sz val="12"/>
        <rFont val="Calibri"/>
        <family val="2"/>
        <charset val="204"/>
        <scheme val="minor"/>
      </rPr>
      <t xml:space="preserve">            </t>
    </r>
  </si>
  <si>
    <r>
      <rPr>
        <b/>
        <sz val="12"/>
        <rFont val="Calibri"/>
        <family val="2"/>
        <charset val="204"/>
        <scheme val="minor"/>
      </rPr>
      <t xml:space="preserve">Тележка инструментальная с 6 ящиками 
</t>
    </r>
    <r>
      <rPr>
        <sz val="12"/>
        <rFont val="Calibri"/>
        <family val="2"/>
        <charset val="204"/>
        <scheme val="minor"/>
      </rPr>
      <t xml:space="preserve">Р-р: 680_760х467х835Н мм (нагрузка на ящик 45кг) 
Колеса Д-100мм (нагрузка на тележку 300кг)   
</t>
    </r>
    <r>
      <rPr>
        <b/>
        <sz val="12"/>
        <rFont val="Calibri"/>
        <family val="2"/>
        <charset val="204"/>
        <scheme val="minor"/>
      </rPr>
      <t>Доступные цвета: 7016/</t>
    </r>
    <r>
      <rPr>
        <b/>
        <sz val="12"/>
        <color rgb="FFFF0000"/>
        <rFont val="Calibri"/>
        <family val="2"/>
        <charset val="204"/>
        <scheme val="minor"/>
      </rPr>
      <t>3000</t>
    </r>
    <r>
      <rPr>
        <b/>
        <sz val="12"/>
        <rFont val="Calibri"/>
        <family val="2"/>
        <charset val="204"/>
        <scheme val="minor"/>
      </rPr>
      <t>;  7016</t>
    </r>
    <r>
      <rPr>
        <b/>
        <sz val="12"/>
        <color theme="1" tint="0.499984740745262"/>
        <rFont val="Calibri"/>
        <family val="2"/>
        <charset val="204"/>
        <scheme val="minor"/>
      </rPr>
      <t>/9007</t>
    </r>
    <r>
      <rPr>
        <b/>
        <sz val="12"/>
        <rFont val="Calibri"/>
        <family val="2"/>
        <charset val="204"/>
        <scheme val="minor"/>
      </rPr>
      <t>;  7016/</t>
    </r>
    <r>
      <rPr>
        <b/>
        <sz val="12"/>
        <color rgb="FF3333FF"/>
        <rFont val="Calibri"/>
        <family val="2"/>
        <charset val="204"/>
        <scheme val="minor"/>
      </rPr>
      <t>5015</t>
    </r>
    <r>
      <rPr>
        <b/>
        <sz val="12"/>
        <rFont val="Calibri"/>
        <family val="2"/>
        <charset val="204"/>
        <scheme val="minor"/>
      </rPr>
      <t xml:space="preserve"> 
Вес: 44 кг, V-0,3 куб.   </t>
    </r>
    <r>
      <rPr>
        <sz val="12"/>
        <rFont val="Calibri"/>
        <family val="2"/>
        <charset val="204"/>
        <scheme val="minor"/>
      </rPr>
      <t xml:space="preserve">              </t>
    </r>
  </si>
  <si>
    <r>
      <rPr>
        <b/>
        <sz val="12"/>
        <rFont val="Calibri"/>
        <family val="2"/>
        <charset val="204"/>
        <scheme val="minor"/>
      </rPr>
      <t xml:space="preserve">Полка и стенка шириной 700мм </t>
    </r>
    <r>
      <rPr>
        <sz val="12"/>
        <rFont val="Calibri"/>
        <family val="2"/>
        <charset val="204"/>
        <scheme val="minor"/>
      </rPr>
      <t xml:space="preserve">(нагрузка 60кг) 
</t>
    </r>
    <r>
      <rPr>
        <b/>
        <sz val="12"/>
        <rFont val="Calibri"/>
        <family val="2"/>
        <charset val="204"/>
        <scheme val="minor"/>
      </rPr>
      <t>Вес: 4 кг, V-0,02 куб</t>
    </r>
  </si>
  <si>
    <t xml:space="preserve">Регулируемая по высоте верстачная опора 853-860мм  
Вес: 9 кг, V-0,09 куб.   </t>
  </si>
  <si>
    <t>Столешница 1390х685х29мм. МДФ 25мм+Оцинк. кожух 1,2мм   
Вес: 27,5 кг, V-0,05 куб.</t>
  </si>
  <si>
    <t>Столешница 1500х700х43мм. Фанера ФСФ 40мм+Оцинк. кожух 1,5мм   
Вес: 28 кг, V-0,05 куб.</t>
  </si>
  <si>
    <t>Столешница 1900х685х29мм. МДФ 25мм+Оцинк. кожух 1,2мм  
Вес: 40 кг, V-0,07 куб.</t>
  </si>
  <si>
    <t>Столешница 2000х700х43мм. Фанера ФСФ 40мм+Оцинк. кожух 1,5мм   
Вес: 41 кг, V-0,07 куб.</t>
  </si>
  <si>
    <t>Перфоэкран с кронштейном 1390х480х40мм. Вес: 7 кг, V-0,04 куб.</t>
  </si>
  <si>
    <t>Перфоэкран с кронштейном 1500х480х40мм. Вес: 8,5 кг, V-0,06 куб.</t>
  </si>
  <si>
    <t>Перфоэкран с кронштейном 1900х480х40мм. Вес: 11 кг, V-0,08 куб.</t>
  </si>
  <si>
    <t>Перфоэкран с кронштейном 2000х480х40мм. Вес: 11,5 кг, V-0,09 куб.</t>
  </si>
  <si>
    <r>
      <rPr>
        <b/>
        <sz val="12"/>
        <rFont val="Calibri"/>
        <family val="2"/>
        <charset val="204"/>
        <scheme val="minor"/>
      </rPr>
      <t>Шкаф-Стеллаж с распашными дверцами и ригельным замком 1000х500х2050h мм</t>
    </r>
    <r>
      <rPr>
        <sz val="12"/>
        <rFont val="Calibri"/>
        <family val="2"/>
        <charset val="204"/>
        <scheme val="minor"/>
      </rPr>
      <t xml:space="preserve">
- 4 регулируемые по высоте полки. Нагрузка на полку до 150кг. Нагрузка на шкаф: 1500кг.  
- Пандус декоративный (транспортировочный) высотой - 100мм. </t>
    </r>
    <r>
      <rPr>
        <b/>
        <sz val="12"/>
        <rFont val="Calibri"/>
        <family val="2"/>
        <charset val="204"/>
        <scheme val="minor"/>
      </rPr>
      <t xml:space="preserve">Вес: 94 кг., V-1,505 куб.   </t>
    </r>
    <r>
      <rPr>
        <sz val="12"/>
        <rFont val="Calibri"/>
        <family val="2"/>
        <charset val="204"/>
        <scheme val="minor"/>
      </rPr>
      <t xml:space="preserve">                   </t>
    </r>
  </si>
  <si>
    <r>
      <rPr>
        <b/>
        <sz val="12"/>
        <rFont val="Calibri"/>
        <family val="2"/>
        <charset val="204"/>
        <scheme val="minor"/>
      </rPr>
      <t>Тумба верстачная с дверцей и замком 500х600х820 / на ножках 850h мм</t>
    </r>
    <r>
      <rPr>
        <sz val="12"/>
        <rFont val="Calibri"/>
        <family val="2"/>
        <charset val="204"/>
        <scheme val="minor"/>
      </rPr>
      <t xml:space="preserve">
- 2 полки. Нагрузка на полку до 40 кг.
- 4 хромированные ножки 100мм </t>
    </r>
    <r>
      <rPr>
        <sz val="12"/>
        <color rgb="FFFF0000"/>
        <rFont val="Calibri"/>
        <family val="2"/>
        <charset val="204"/>
        <scheme val="minor"/>
      </rPr>
      <t xml:space="preserve">(Приобретаются отдельно и устанавливаются вместо пандуса) </t>
    </r>
    <r>
      <rPr>
        <sz val="12"/>
        <rFont val="Calibri"/>
        <family val="2"/>
        <charset val="204"/>
        <scheme val="minor"/>
      </rPr>
      <t xml:space="preserve">
Нагрузка на тумбу: с пандусом 200кг; на ножках: 100кг. </t>
    </r>
    <r>
      <rPr>
        <b/>
        <sz val="12"/>
        <rFont val="Calibri"/>
        <family val="2"/>
        <charset val="204"/>
        <scheme val="minor"/>
      </rPr>
      <t xml:space="preserve">Вес: 23 кг, V-0,3 куб.  </t>
    </r>
    <r>
      <rPr>
        <sz val="12"/>
        <rFont val="Calibri"/>
        <family val="2"/>
        <charset val="204"/>
        <scheme val="minor"/>
      </rPr>
      <t xml:space="preserve">                          </t>
    </r>
  </si>
  <si>
    <r>
      <rPr>
        <b/>
        <sz val="12"/>
        <rFont val="Calibri"/>
        <family val="2"/>
        <charset val="204"/>
        <scheme val="minor"/>
      </rPr>
      <t xml:space="preserve">Тумба верстачная с 5 ящиками и центральным замком 500х600х820 / на ножках 850h мм </t>
    </r>
    <r>
      <rPr>
        <sz val="12"/>
        <rFont val="Calibri"/>
        <family val="2"/>
        <charset val="204"/>
        <scheme val="minor"/>
      </rPr>
      <t xml:space="preserve">
- 5 ящиков (2 ящика Н-80мм, 3 ящика Н-165мм). Нагрузка на ящик до 45 кг.
- 4 хромированные ножки 100мм </t>
    </r>
    <r>
      <rPr>
        <sz val="12"/>
        <color rgb="FFFF0000"/>
        <rFont val="Calibri"/>
        <family val="2"/>
        <charset val="204"/>
        <scheme val="minor"/>
      </rPr>
      <t xml:space="preserve">(Приобретаются отдельно и устанавливаются вместо пандуса) </t>
    </r>
    <r>
      <rPr>
        <sz val="12"/>
        <rFont val="Calibri"/>
        <family val="2"/>
        <charset val="204"/>
        <scheme val="minor"/>
      </rPr>
      <t xml:space="preserve">
Нагрузка на тумбу: с пандусом 400кг; на ножках: 125кг. </t>
    </r>
    <r>
      <rPr>
        <b/>
        <sz val="12"/>
        <rFont val="Calibri"/>
        <family val="2"/>
        <charset val="204"/>
        <scheme val="minor"/>
      </rPr>
      <t>Вес: 40 кг, V-0,3 куб.</t>
    </r>
    <r>
      <rPr>
        <sz val="12"/>
        <rFont val="Calibri"/>
        <family val="2"/>
        <charset val="204"/>
        <scheme val="minor"/>
      </rPr>
      <t xml:space="preserve">                                      </t>
    </r>
  </si>
  <si>
    <r>
      <rPr>
        <b/>
        <sz val="12"/>
        <rFont val="Calibri"/>
        <family val="2"/>
        <charset val="204"/>
        <scheme val="minor"/>
      </rPr>
      <t>Верстачная опора</t>
    </r>
    <r>
      <rPr>
        <sz val="12"/>
        <rFont val="Calibri"/>
        <family val="2"/>
        <charset val="204"/>
        <scheme val="minor"/>
      </rPr>
      <t xml:space="preserve"> (Регулировка по высоте в диапазоне 853 - 860мм). </t>
    </r>
    <r>
      <rPr>
        <b/>
        <sz val="12"/>
        <rFont val="Calibri"/>
        <family val="2"/>
        <charset val="204"/>
        <scheme val="minor"/>
      </rPr>
      <t>Вес: 9 кг, V-0,09 куб.</t>
    </r>
    <r>
      <rPr>
        <sz val="12"/>
        <rFont val="Calibri"/>
        <family val="2"/>
        <charset val="204"/>
        <scheme val="minor"/>
      </rPr>
      <t xml:space="preserve">   </t>
    </r>
  </si>
  <si>
    <r>
      <rPr>
        <b/>
        <sz val="12"/>
        <rFont val="Calibri"/>
        <family val="2"/>
        <charset val="204"/>
        <scheme val="minor"/>
      </rPr>
      <t>Тележка с ящиками и центральным замком 760х467х835h мм</t>
    </r>
    <r>
      <rPr>
        <sz val="12"/>
        <rFont val="Calibri"/>
        <family val="2"/>
        <charset val="204"/>
        <scheme val="minor"/>
      </rPr>
      <t xml:space="preserve">
- 6 ящиков (4 ящика Н-80мм, 2 ящика Н-165мм). Нагрузка на ящик до 40 кг. Нагрузка на тележку: 250кг.  
- 4 колеса Д-100мм. </t>
    </r>
    <r>
      <rPr>
        <b/>
        <sz val="12"/>
        <rFont val="Calibri"/>
        <family val="2"/>
        <charset val="204"/>
        <scheme val="minor"/>
      </rPr>
      <t xml:space="preserve">Вес: 44 кг, V-0,3 куб.  </t>
    </r>
    <r>
      <rPr>
        <sz val="12"/>
        <rFont val="Calibri"/>
        <family val="2"/>
        <charset val="204"/>
        <scheme val="minor"/>
      </rPr>
      <t xml:space="preserve">                            </t>
    </r>
  </si>
  <si>
    <t>ПРАЙС ЛИСТ
АПРЕЛЬ 2022</t>
  </si>
  <si>
    <t>ПРАЙС ЛИСТ
АПРЕЛЬ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</si>
</sst>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"/>
    <numFmt numFmtId="165" formatCode="#,##0\ &quot;₽&quot;"/>
  </numFmts>
  <fonts count="72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 Cyr"/>
      <family val="1"/>
      <charset val="204"/>
    </font>
    <font>
      <b/>
      <sz val="16"/>
      <name val="Times New Roman Cyr"/>
      <family val="1"/>
      <charset val="204"/>
    </font>
    <font>
      <sz val="8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color indexed="60"/>
      <name val="Calibri"/>
      <family val="2"/>
      <charset val="204"/>
      <scheme val="minor"/>
    </font>
    <font>
      <sz val="16"/>
      <color indexed="10"/>
      <name val="Calibri"/>
      <family val="2"/>
      <charset val="204"/>
      <scheme val="minor"/>
    </font>
    <font>
      <b/>
      <sz val="16"/>
      <color indexed="10"/>
      <name val="Calibri"/>
      <family val="2"/>
      <charset val="204"/>
      <scheme val="minor"/>
    </font>
    <font>
      <b/>
      <u/>
      <sz val="16"/>
      <color indexed="1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3333FF"/>
      <name val="Calibri"/>
      <family val="2"/>
      <charset val="204"/>
      <scheme val="minor"/>
    </font>
    <font>
      <b/>
      <sz val="12"/>
      <color rgb="FF0000CC"/>
      <name val="Calibri"/>
      <family val="2"/>
      <charset val="204"/>
      <scheme val="minor"/>
    </font>
    <font>
      <b/>
      <sz val="12"/>
      <color theme="1" tint="0.499984740745262"/>
      <name val="Calibri"/>
      <family val="2"/>
      <charset val="204"/>
      <scheme val="minor"/>
    </font>
    <font>
      <sz val="12"/>
      <color theme="1" tint="0.499984740745262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8"/>
      <color rgb="FFFFFF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u/>
      <sz val="1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C00000"/>
      <name val="Calibri"/>
      <family val="2"/>
      <charset val="204"/>
      <scheme val="minor"/>
    </font>
    <font>
      <b/>
      <sz val="14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80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9" fillId="21" borderId="4" applyNumberFormat="0" applyAlignment="0" applyProtection="0"/>
    <xf numFmtId="0" fontId="9" fillId="21" borderId="4" applyNumberFormat="0" applyAlignment="0" applyProtection="0"/>
    <xf numFmtId="0" fontId="9" fillId="21" borderId="4" applyNumberFormat="0" applyAlignment="0" applyProtection="0"/>
    <xf numFmtId="0" fontId="9" fillId="21" borderId="4" applyNumberFormat="0" applyAlignment="0" applyProtection="0"/>
    <xf numFmtId="0" fontId="10" fillId="21" borderId="3" applyNumberFormat="0" applyAlignment="0" applyProtection="0"/>
    <xf numFmtId="0" fontId="10" fillId="21" borderId="3" applyNumberFormat="0" applyAlignment="0" applyProtection="0"/>
    <xf numFmtId="0" fontId="10" fillId="21" borderId="3" applyNumberFormat="0" applyAlignment="0" applyProtection="0"/>
    <xf numFmtId="0" fontId="10" fillId="21" borderId="3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5" fillId="22" borderId="9" applyNumberFormat="0" applyAlignment="0" applyProtection="0"/>
    <xf numFmtId="0" fontId="15" fillId="22" borderId="9" applyNumberFormat="0" applyAlignment="0" applyProtection="0"/>
    <xf numFmtId="0" fontId="15" fillId="22" borderId="9" applyNumberFormat="0" applyAlignment="0" applyProtection="0"/>
    <xf numFmtId="0" fontId="15" fillId="22" borderId="9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8" fillId="0" borderId="0"/>
    <xf numFmtId="0" fontId="18" fillId="0" borderId="0"/>
    <xf numFmtId="0" fontId="26" fillId="0" borderId="0"/>
    <xf numFmtId="0" fontId="1" fillId="0" borderId="0"/>
    <xf numFmtId="0" fontId="26" fillId="0" borderId="0">
      <alignment horizontal="left"/>
    </xf>
    <xf numFmtId="0" fontId="2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1" fillId="24" borderId="10" applyNumberFormat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</cellStyleXfs>
  <cellXfs count="102">
    <xf numFmtId="0" fontId="0" fillId="0" borderId="0" xfId="0"/>
    <xf numFmtId="0" fontId="27" fillId="0" borderId="0" xfId="0" applyFont="1" applyAlignment="1">
      <alignment horizontal="left" vertical="center" wrapText="1"/>
    </xf>
    <xf numFmtId="0" fontId="29" fillId="0" borderId="0" xfId="0" applyFont="1"/>
    <xf numFmtId="0" fontId="30" fillId="0" borderId="0" xfId="1" applyNumberFormat="1" applyFont="1" applyFill="1" applyBorder="1" applyAlignment="1" applyProtection="1"/>
    <xf numFmtId="0" fontId="31" fillId="0" borderId="0" xfId="0" applyFont="1"/>
    <xf numFmtId="0" fontId="0" fillId="0" borderId="0" xfId="0" applyBorder="1" applyAlignment="1">
      <alignment horizontal="center" vertical="center"/>
    </xf>
    <xf numFmtId="0" fontId="28" fillId="0" borderId="0" xfId="0" applyFont="1" applyBorder="1" applyAlignment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left" vertical="center" wrapText="1"/>
    </xf>
    <xf numFmtId="164" fontId="4" fillId="2" borderId="0" xfId="1" applyNumberFormat="1" applyFont="1" applyFill="1" applyBorder="1" applyAlignment="1" applyProtection="1">
      <alignment horizontal="right" vertical="center"/>
    </xf>
    <xf numFmtId="0" fontId="32" fillId="0" borderId="0" xfId="1" applyNumberFormat="1" applyFont="1" applyFill="1" applyBorder="1" applyAlignment="1" applyProtection="1"/>
    <xf numFmtId="0" fontId="2" fillId="0" borderId="0" xfId="1" applyNumberFormat="1" applyFont="1" applyFill="1" applyBorder="1" applyAlignment="1" applyProtection="1">
      <alignment horizontal="center" vertical="center"/>
    </xf>
    <xf numFmtId="49" fontId="3" fillId="2" borderId="0" xfId="1" applyNumberFormat="1" applyFont="1" applyFill="1" applyBorder="1" applyAlignment="1" applyProtection="1">
      <alignment horizontal="center" vertical="center" wrapText="1"/>
    </xf>
    <xf numFmtId="49" fontId="2" fillId="0" borderId="0" xfId="1" applyNumberFormat="1" applyFont="1" applyFill="1" applyBorder="1" applyAlignment="1" applyProtection="1">
      <alignment vertical="center" wrapText="1"/>
    </xf>
    <xf numFmtId="0" fontId="33" fillId="2" borderId="0" xfId="1" applyNumberFormat="1" applyFont="1" applyFill="1" applyBorder="1" applyAlignment="1" applyProtection="1">
      <alignment horizontal="center"/>
    </xf>
    <xf numFmtId="0" fontId="35" fillId="27" borderId="1" xfId="1" applyNumberFormat="1" applyFont="1" applyFill="1" applyBorder="1" applyAlignment="1" applyProtection="1">
      <alignment horizontal="center" vertical="center" wrapText="1"/>
    </xf>
    <xf numFmtId="0" fontId="43" fillId="0" borderId="0" xfId="1" applyNumberFormat="1" applyFont="1" applyFill="1" applyBorder="1" applyAlignment="1" applyProtection="1"/>
    <xf numFmtId="0" fontId="50" fillId="2" borderId="13" xfId="1" applyNumberFormat="1" applyFont="1" applyFill="1" applyBorder="1" applyAlignment="1" applyProtection="1">
      <alignment vertical="center" wrapText="1"/>
    </xf>
    <xf numFmtId="0" fontId="50" fillId="2" borderId="14" xfId="1" applyNumberFormat="1" applyFont="1" applyFill="1" applyBorder="1" applyAlignment="1" applyProtection="1">
      <alignment vertical="center" wrapText="1"/>
    </xf>
    <xf numFmtId="0" fontId="5" fillId="0" borderId="0" xfId="0" applyFont="1"/>
    <xf numFmtId="0" fontId="41" fillId="26" borderId="1" xfId="1" applyNumberFormat="1" applyFont="1" applyFill="1" applyBorder="1" applyAlignment="1" applyProtection="1">
      <alignment horizontal="center" vertical="center" wrapText="1"/>
    </xf>
    <xf numFmtId="0" fontId="41" fillId="2" borderId="15" xfId="1" applyNumberFormat="1" applyFont="1" applyFill="1" applyBorder="1" applyAlignment="1" applyProtection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1" fillId="2" borderId="12" xfId="1" applyNumberFormat="1" applyFont="1" applyFill="1" applyBorder="1" applyAlignment="1" applyProtection="1">
      <alignment vertical="center" wrapText="1"/>
    </xf>
    <xf numFmtId="164" fontId="40" fillId="2" borderId="1" xfId="1" applyNumberFormat="1" applyFont="1" applyFill="1" applyBorder="1" applyAlignment="1" applyProtection="1">
      <alignment horizontal="right" vertical="center" wrapText="1"/>
    </xf>
    <xf numFmtId="0" fontId="41" fillId="2" borderId="1" xfId="1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wrapText="1"/>
    </xf>
    <xf numFmtId="0" fontId="41" fillId="27" borderId="15" xfId="1" applyNumberFormat="1" applyFont="1" applyFill="1" applyBorder="1" applyAlignment="1" applyProtection="1">
      <alignment horizontal="center" vertical="center" wrapText="1"/>
    </xf>
    <xf numFmtId="164" fontId="40" fillId="27" borderId="1" xfId="1" applyNumberFormat="1" applyFont="1" applyFill="1" applyBorder="1" applyAlignment="1" applyProtection="1">
      <alignment horizontal="right" vertical="center" wrapText="1"/>
    </xf>
    <xf numFmtId="0" fontId="51" fillId="2" borderId="1" xfId="1" applyNumberFormat="1" applyFont="1" applyFill="1" applyBorder="1" applyAlignment="1" applyProtection="1">
      <alignment vertical="center" wrapText="1"/>
    </xf>
    <xf numFmtId="0" fontId="5" fillId="0" borderId="1" xfId="0" applyFont="1" applyBorder="1" applyAlignment="1">
      <alignment horizontal="center" vertical="center"/>
    </xf>
    <xf numFmtId="0" fontId="44" fillId="2" borderId="1" xfId="1" applyNumberFormat="1" applyFont="1" applyFill="1" applyBorder="1" applyAlignment="1" applyProtection="1">
      <alignment horizontal="left" vertical="center" wrapText="1"/>
    </xf>
    <xf numFmtId="164" fontId="52" fillId="2" borderId="1" xfId="1" applyNumberFormat="1" applyFont="1" applyFill="1" applyBorder="1" applyAlignment="1" applyProtection="1">
      <alignment horizontal="right" vertical="center"/>
    </xf>
    <xf numFmtId="164" fontId="51" fillId="2" borderId="1" xfId="1" applyNumberFormat="1" applyFont="1" applyFill="1" applyBorder="1" applyAlignment="1" applyProtection="1">
      <alignment horizontal="right" vertical="center"/>
    </xf>
    <xf numFmtId="0" fontId="41" fillId="2" borderId="1" xfId="1" applyNumberFormat="1" applyFont="1" applyFill="1" applyBorder="1" applyAlignment="1" applyProtection="1">
      <alignment horizontal="left" vertical="center" wrapText="1"/>
    </xf>
    <xf numFmtId="0" fontId="44" fillId="0" borderId="1" xfId="1" applyNumberFormat="1" applyFont="1" applyFill="1" applyBorder="1" applyAlignment="1" applyProtection="1">
      <alignment horizontal="left" vertical="center" wrapText="1"/>
    </xf>
    <xf numFmtId="0" fontId="41" fillId="2" borderId="12" xfId="1" applyNumberFormat="1" applyFont="1" applyFill="1" applyBorder="1" applyAlignment="1" applyProtection="1">
      <alignment horizontal="center" vertical="center" wrapText="1"/>
    </xf>
    <xf numFmtId="165" fontId="57" fillId="2" borderId="1" xfId="111" applyNumberFormat="1" applyFont="1" applyFill="1" applyBorder="1" applyAlignment="1" applyProtection="1">
      <alignment horizontal="center" vertical="center"/>
    </xf>
    <xf numFmtId="0" fontId="40" fillId="2" borderId="12" xfId="1" applyNumberFormat="1" applyFont="1" applyFill="1" applyBorder="1" applyAlignment="1" applyProtection="1">
      <alignment vertical="center" wrapText="1"/>
    </xf>
    <xf numFmtId="0" fontId="5" fillId="0" borderId="1" xfId="0" applyFont="1" applyBorder="1"/>
    <xf numFmtId="0" fontId="40" fillId="2" borderId="1" xfId="1" applyNumberFormat="1" applyFont="1" applyFill="1" applyBorder="1" applyAlignment="1" applyProtection="1">
      <alignment vertical="center" wrapText="1"/>
    </xf>
    <xf numFmtId="0" fontId="59" fillId="0" borderId="15" xfId="0" applyFont="1" applyBorder="1" applyAlignment="1">
      <alignment vertical="center" wrapText="1"/>
    </xf>
    <xf numFmtId="0" fontId="59" fillId="0" borderId="1" xfId="0" applyFont="1" applyBorder="1" applyAlignment="1">
      <alignment vertical="center" wrapText="1"/>
    </xf>
    <xf numFmtId="0" fontId="52" fillId="28" borderId="17" xfId="1" applyNumberFormat="1" applyFont="1" applyFill="1" applyBorder="1" applyAlignment="1" applyProtection="1">
      <alignment horizontal="center" vertical="center" wrapText="1"/>
    </xf>
    <xf numFmtId="49" fontId="41" fillId="2" borderId="1" xfId="1" applyNumberFormat="1" applyFont="1" applyFill="1" applyBorder="1" applyAlignment="1" applyProtection="1">
      <alignment horizontal="left" vertical="center" wrapText="1"/>
    </xf>
    <xf numFmtId="49" fontId="52" fillId="0" borderId="1" xfId="1" applyNumberFormat="1" applyFont="1" applyFill="1" applyBorder="1" applyAlignment="1" applyProtection="1">
      <alignment vertical="center" wrapText="1"/>
    </xf>
    <xf numFmtId="0" fontId="62" fillId="2" borderId="1" xfId="0" applyFont="1" applyFill="1" applyBorder="1" applyAlignment="1">
      <alignment horizontal="left" vertical="center" wrapText="1"/>
    </xf>
    <xf numFmtId="0" fontId="41" fillId="2" borderId="15" xfId="0" applyFont="1" applyFill="1" applyBorder="1" applyAlignment="1">
      <alignment vertical="center" wrapText="1"/>
    </xf>
    <xf numFmtId="0" fontId="44" fillId="28" borderId="2" xfId="1" applyNumberFormat="1" applyFont="1" applyFill="1" applyBorder="1" applyAlignment="1" applyProtection="1">
      <alignment horizontal="center" vertical="center"/>
    </xf>
    <xf numFmtId="49" fontId="44" fillId="0" borderId="1" xfId="1" applyNumberFormat="1" applyFont="1" applyFill="1" applyBorder="1" applyAlignment="1" applyProtection="1">
      <alignment vertical="center" wrapText="1"/>
    </xf>
    <xf numFmtId="0" fontId="41" fillId="0" borderId="1" xfId="1" applyNumberFormat="1" applyFont="1" applyFill="1" applyBorder="1" applyAlignment="1" applyProtection="1">
      <alignment horizontal="left" vertical="center" wrapText="1"/>
    </xf>
    <xf numFmtId="0" fontId="28" fillId="0" borderId="1" xfId="0" applyFont="1" applyBorder="1" applyAlignment="1">
      <alignment vertical="center"/>
    </xf>
    <xf numFmtId="0" fontId="65" fillId="0" borderId="1" xfId="0" applyFont="1" applyBorder="1" applyAlignment="1">
      <alignment vertical="center"/>
    </xf>
    <xf numFmtId="0" fontId="65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vertical="center" wrapText="1"/>
    </xf>
    <xf numFmtId="0" fontId="65" fillId="0" borderId="1" xfId="0" applyFont="1" applyBorder="1" applyAlignment="1">
      <alignment vertical="center" wrapText="1"/>
    </xf>
    <xf numFmtId="0" fontId="67" fillId="0" borderId="0" xfId="0" applyFont="1" applyAlignment="1">
      <alignment horizontal="right"/>
    </xf>
    <xf numFmtId="164" fontId="68" fillId="2" borderId="1" xfId="1" applyNumberFormat="1" applyFont="1" applyFill="1" applyBorder="1" applyAlignment="1" applyProtection="1">
      <alignment horizontal="right" vertical="center"/>
    </xf>
    <xf numFmtId="164" fontId="69" fillId="2" borderId="1" xfId="1" applyNumberFormat="1" applyFont="1" applyFill="1" applyBorder="1" applyAlignment="1" applyProtection="1">
      <alignment horizontal="right" vertical="center"/>
    </xf>
    <xf numFmtId="164" fontId="68" fillId="0" borderId="1" xfId="1" applyNumberFormat="1" applyFont="1" applyFill="1" applyBorder="1" applyAlignment="1" applyProtection="1">
      <alignment horizontal="right" vertical="center"/>
    </xf>
    <xf numFmtId="164" fontId="66" fillId="2" borderId="0" xfId="1" applyNumberFormat="1" applyFont="1" applyFill="1" applyBorder="1" applyAlignment="1" applyProtection="1">
      <alignment horizontal="right" vertical="center"/>
    </xf>
    <xf numFmtId="0" fontId="70" fillId="0" borderId="0" xfId="0" applyFont="1"/>
    <xf numFmtId="164" fontId="68" fillId="2" borderId="2" xfId="1" applyNumberFormat="1" applyFont="1" applyFill="1" applyBorder="1" applyAlignment="1" applyProtection="1">
      <alignment horizontal="right" vertical="center"/>
    </xf>
    <xf numFmtId="164" fontId="40" fillId="2" borderId="15" xfId="1" applyNumberFormat="1" applyFont="1" applyFill="1" applyBorder="1" applyAlignment="1" applyProtection="1">
      <alignment horizontal="right" vertical="center"/>
    </xf>
    <xf numFmtId="164" fontId="71" fillId="2" borderId="12" xfId="1" applyNumberFormat="1" applyFont="1" applyFill="1" applyBorder="1" applyAlignment="1" applyProtection="1">
      <alignment horizontal="right" vertical="center"/>
    </xf>
    <xf numFmtId="164" fontId="71" fillId="2" borderId="1" xfId="1" applyNumberFormat="1" applyFont="1" applyFill="1" applyBorder="1" applyAlignment="1" applyProtection="1">
      <alignment horizontal="right" vertical="center"/>
    </xf>
    <xf numFmtId="164" fontId="71" fillId="2" borderId="1" xfId="1" applyNumberFormat="1" applyFont="1" applyFill="1" applyBorder="1" applyAlignment="1" applyProtection="1">
      <alignment horizontal="center" vertical="center"/>
    </xf>
    <xf numFmtId="0" fontId="59" fillId="0" borderId="15" xfId="0" applyFont="1" applyBorder="1" applyAlignment="1">
      <alignment horizontal="left" vertical="center" wrapText="1"/>
    </xf>
    <xf numFmtId="0" fontId="59" fillId="0" borderId="16" xfId="0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 vertical="center" wrapText="1"/>
    </xf>
    <xf numFmtId="0" fontId="60" fillId="2" borderId="1" xfId="1" applyNumberFormat="1" applyFont="1" applyFill="1" applyBorder="1" applyAlignment="1" applyProtection="1">
      <alignment horizontal="center" vertical="center" wrapText="1"/>
    </xf>
    <xf numFmtId="0" fontId="44" fillId="2" borderId="1" xfId="1" applyNumberFormat="1" applyFont="1" applyFill="1" applyBorder="1" applyAlignment="1" applyProtection="1">
      <alignment horizontal="center" vertical="center" wrapText="1"/>
    </xf>
    <xf numFmtId="0" fontId="59" fillId="0" borderId="15" xfId="0" applyFont="1" applyBorder="1" applyAlignment="1">
      <alignment horizontal="left" vertical="center"/>
    </xf>
    <xf numFmtId="0" fontId="59" fillId="0" borderId="16" xfId="0" applyFont="1" applyBorder="1" applyAlignment="1">
      <alignment horizontal="left" vertical="center"/>
    </xf>
    <xf numFmtId="0" fontId="59" fillId="0" borderId="2" xfId="0" applyFont="1" applyBorder="1" applyAlignment="1">
      <alignment horizontal="left" vertical="center"/>
    </xf>
    <xf numFmtId="0" fontId="35" fillId="0" borderId="12" xfId="1" applyNumberFormat="1" applyFont="1" applyFill="1" applyBorder="1" applyAlignment="1" applyProtection="1">
      <alignment horizontal="left" vertical="top" wrapText="1"/>
    </xf>
    <xf numFmtId="0" fontId="35" fillId="0" borderId="13" xfId="1" applyNumberFormat="1" applyFont="1" applyFill="1" applyBorder="1" applyAlignment="1" applyProtection="1">
      <alignment horizontal="left" vertical="top" wrapText="1"/>
    </xf>
    <xf numFmtId="0" fontId="35" fillId="0" borderId="14" xfId="1" applyNumberFormat="1" applyFont="1" applyFill="1" applyBorder="1" applyAlignment="1" applyProtection="1">
      <alignment horizontal="left" vertical="top" wrapText="1"/>
    </xf>
    <xf numFmtId="0" fontId="54" fillId="25" borderId="1" xfId="1" applyNumberFormat="1" applyFont="1" applyFill="1" applyBorder="1" applyAlignment="1" applyProtection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44" fillId="2" borderId="12" xfId="1" applyNumberFormat="1" applyFont="1" applyFill="1" applyBorder="1" applyAlignment="1" applyProtection="1">
      <alignment horizontal="center" vertical="center" wrapText="1"/>
    </xf>
    <xf numFmtId="0" fontId="44" fillId="2" borderId="13" xfId="1" applyNumberFormat="1" applyFont="1" applyFill="1" applyBorder="1" applyAlignment="1" applyProtection="1">
      <alignment horizontal="center" vertical="center" wrapText="1"/>
    </xf>
    <xf numFmtId="165" fontId="42" fillId="2" borderId="12" xfId="111" applyNumberFormat="1" applyFont="1" applyFill="1" applyBorder="1" applyAlignment="1" applyProtection="1">
      <alignment horizontal="center" vertical="center"/>
    </xf>
    <xf numFmtId="165" fontId="42" fillId="2" borderId="14" xfId="111" applyNumberFormat="1" applyFont="1" applyFill="1" applyBorder="1" applyAlignment="1" applyProtection="1">
      <alignment horizontal="center" vertical="center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41" fillId="26" borderId="15" xfId="1" applyNumberFormat="1" applyFont="1" applyFill="1" applyBorder="1" applyAlignment="1" applyProtection="1">
      <alignment horizontal="center" vertical="center" wrapText="1"/>
    </xf>
    <xf numFmtId="0" fontId="41" fillId="26" borderId="2" xfId="1" applyNumberFormat="1" applyFont="1" applyFill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41" fillId="26" borderId="12" xfId="1" applyNumberFormat="1" applyFont="1" applyFill="1" applyBorder="1" applyAlignment="1" applyProtection="1">
      <alignment horizontal="center" vertical="center" wrapText="1"/>
    </xf>
    <xf numFmtId="0" fontId="41" fillId="26" borderId="14" xfId="1" applyNumberFormat="1" applyFont="1" applyFill="1" applyBorder="1" applyAlignment="1" applyProtection="1">
      <alignment horizontal="center" vertical="center" wrapText="1"/>
    </xf>
    <xf numFmtId="0" fontId="61" fillId="28" borderId="12" xfId="1" applyNumberFormat="1" applyFont="1" applyFill="1" applyBorder="1" applyAlignment="1" applyProtection="1">
      <alignment horizontal="center" vertical="center" wrapText="1"/>
    </xf>
    <xf numFmtId="0" fontId="61" fillId="28" borderId="13" xfId="1" applyNumberFormat="1" applyFont="1" applyFill="1" applyBorder="1" applyAlignment="1" applyProtection="1">
      <alignment horizontal="center" vertical="center" wrapText="1"/>
    </xf>
    <xf numFmtId="0" fontId="63" fillId="28" borderId="12" xfId="1" applyNumberFormat="1" applyFont="1" applyFill="1" applyBorder="1" applyAlignment="1" applyProtection="1">
      <alignment horizontal="center" vertical="center" wrapText="1"/>
    </xf>
    <xf numFmtId="0" fontId="63" fillId="28" borderId="13" xfId="1" applyNumberFormat="1" applyFont="1" applyFill="1" applyBorder="1" applyAlignment="1" applyProtection="1">
      <alignment horizontal="center" vertical="center" wrapText="1"/>
    </xf>
    <xf numFmtId="49" fontId="44" fillId="2" borderId="15" xfId="1" applyNumberFormat="1" applyFont="1" applyFill="1" applyBorder="1" applyAlignment="1" applyProtection="1">
      <alignment horizontal="center" vertical="center" wrapText="1"/>
    </xf>
    <xf numFmtId="49" fontId="44" fillId="2" borderId="16" xfId="1" applyNumberFormat="1" applyFont="1" applyFill="1" applyBorder="1" applyAlignment="1" applyProtection="1">
      <alignment horizontal="center" vertical="center" wrapText="1"/>
    </xf>
    <xf numFmtId="49" fontId="44" fillId="2" borderId="2" xfId="1" applyNumberFormat="1" applyFont="1" applyFill="1" applyBorder="1" applyAlignment="1" applyProtection="1">
      <alignment horizontal="center" vertical="center" wrapText="1"/>
    </xf>
    <xf numFmtId="0" fontId="35" fillId="27" borderId="1" xfId="1" applyNumberFormat="1" applyFont="1" applyFill="1" applyBorder="1" applyAlignment="1" applyProtection="1">
      <alignment horizontal="center" vertical="center" wrapText="1"/>
    </xf>
  </cellXfs>
  <cellStyles count="180">
    <cellStyle name="20% - Акцент1 2" xfId="4" xr:uid="{00000000-0005-0000-0000-000000000000}"/>
    <cellStyle name="20% - Акцент1 3" xfId="5" xr:uid="{00000000-0005-0000-0000-000001000000}"/>
    <cellStyle name="20% - Акцент1 4" xfId="6" xr:uid="{00000000-0005-0000-0000-000002000000}"/>
    <cellStyle name="20% - Акцент1 5" xfId="3" xr:uid="{00000000-0005-0000-0000-000003000000}"/>
    <cellStyle name="20% - Акцент2 2" xfId="8" xr:uid="{00000000-0005-0000-0000-000004000000}"/>
    <cellStyle name="20% - Акцент2 3" xfId="9" xr:uid="{00000000-0005-0000-0000-000005000000}"/>
    <cellStyle name="20% - Акцент2 4" xfId="10" xr:uid="{00000000-0005-0000-0000-000006000000}"/>
    <cellStyle name="20% - Акцент2 5" xfId="7" xr:uid="{00000000-0005-0000-0000-000007000000}"/>
    <cellStyle name="20% - Акцент3 2" xfId="12" xr:uid="{00000000-0005-0000-0000-000008000000}"/>
    <cellStyle name="20% - Акцент3 3" xfId="13" xr:uid="{00000000-0005-0000-0000-000009000000}"/>
    <cellStyle name="20% - Акцент3 4" xfId="14" xr:uid="{00000000-0005-0000-0000-00000A000000}"/>
    <cellStyle name="20% - Акцент3 5" xfId="11" xr:uid="{00000000-0005-0000-0000-00000B000000}"/>
    <cellStyle name="20% - Акцент4 2" xfId="16" xr:uid="{00000000-0005-0000-0000-00000C000000}"/>
    <cellStyle name="20% - Акцент4 3" xfId="17" xr:uid="{00000000-0005-0000-0000-00000D000000}"/>
    <cellStyle name="20% - Акцент4 4" xfId="18" xr:uid="{00000000-0005-0000-0000-00000E000000}"/>
    <cellStyle name="20% - Акцент4 5" xfId="15" xr:uid="{00000000-0005-0000-0000-00000F000000}"/>
    <cellStyle name="20% - Акцент5 2" xfId="20" xr:uid="{00000000-0005-0000-0000-000010000000}"/>
    <cellStyle name="20% - Акцент5 3" xfId="21" xr:uid="{00000000-0005-0000-0000-000011000000}"/>
    <cellStyle name="20% - Акцент5 4" xfId="22" xr:uid="{00000000-0005-0000-0000-000012000000}"/>
    <cellStyle name="20% - Акцент5 5" xfId="19" xr:uid="{00000000-0005-0000-0000-000013000000}"/>
    <cellStyle name="20% - Акцент6 2" xfId="24" xr:uid="{00000000-0005-0000-0000-000014000000}"/>
    <cellStyle name="20% - Акцент6 3" xfId="25" xr:uid="{00000000-0005-0000-0000-000015000000}"/>
    <cellStyle name="20% - Акцент6 4" xfId="26" xr:uid="{00000000-0005-0000-0000-000016000000}"/>
    <cellStyle name="20% - Акцент6 5" xfId="23" xr:uid="{00000000-0005-0000-0000-000017000000}"/>
    <cellStyle name="40% - Акцент1 2" xfId="28" xr:uid="{00000000-0005-0000-0000-000018000000}"/>
    <cellStyle name="40% - Акцент1 3" xfId="29" xr:uid="{00000000-0005-0000-0000-000019000000}"/>
    <cellStyle name="40% - Акцент1 4" xfId="30" xr:uid="{00000000-0005-0000-0000-00001A000000}"/>
    <cellStyle name="40% - Акцент1 5" xfId="27" xr:uid="{00000000-0005-0000-0000-00001B000000}"/>
    <cellStyle name="40% - Акцент2 2" xfId="32" xr:uid="{00000000-0005-0000-0000-00001C000000}"/>
    <cellStyle name="40% - Акцент2 3" xfId="33" xr:uid="{00000000-0005-0000-0000-00001D000000}"/>
    <cellStyle name="40% - Акцент2 4" xfId="34" xr:uid="{00000000-0005-0000-0000-00001E000000}"/>
    <cellStyle name="40% - Акцент2 5" xfId="31" xr:uid="{00000000-0005-0000-0000-00001F000000}"/>
    <cellStyle name="40% - Акцент3 2" xfId="36" xr:uid="{00000000-0005-0000-0000-000020000000}"/>
    <cellStyle name="40% - Акцент3 3" xfId="37" xr:uid="{00000000-0005-0000-0000-000021000000}"/>
    <cellStyle name="40% - Акцент3 4" xfId="38" xr:uid="{00000000-0005-0000-0000-000022000000}"/>
    <cellStyle name="40% - Акцент3 5" xfId="35" xr:uid="{00000000-0005-0000-0000-000023000000}"/>
    <cellStyle name="40% - Акцент4 2" xfId="40" xr:uid="{00000000-0005-0000-0000-000024000000}"/>
    <cellStyle name="40% - Акцент4 3" xfId="41" xr:uid="{00000000-0005-0000-0000-000025000000}"/>
    <cellStyle name="40% - Акцент4 4" xfId="42" xr:uid="{00000000-0005-0000-0000-000026000000}"/>
    <cellStyle name="40% - Акцент4 5" xfId="39" xr:uid="{00000000-0005-0000-0000-000027000000}"/>
    <cellStyle name="40% - Акцент5 2" xfId="44" xr:uid="{00000000-0005-0000-0000-000028000000}"/>
    <cellStyle name="40% - Акцент5 3" xfId="45" xr:uid="{00000000-0005-0000-0000-000029000000}"/>
    <cellStyle name="40% - Акцент5 4" xfId="46" xr:uid="{00000000-0005-0000-0000-00002A000000}"/>
    <cellStyle name="40% - Акцент5 5" xfId="43" xr:uid="{00000000-0005-0000-0000-00002B000000}"/>
    <cellStyle name="40% - Акцент6 2" xfId="48" xr:uid="{00000000-0005-0000-0000-00002C000000}"/>
    <cellStyle name="40% - Акцент6 3" xfId="49" xr:uid="{00000000-0005-0000-0000-00002D000000}"/>
    <cellStyle name="40% - Акцент6 4" xfId="50" xr:uid="{00000000-0005-0000-0000-00002E000000}"/>
    <cellStyle name="40% - Акцент6 5" xfId="47" xr:uid="{00000000-0005-0000-0000-00002F000000}"/>
    <cellStyle name="60% - Акцент1 2" xfId="52" xr:uid="{00000000-0005-0000-0000-000030000000}"/>
    <cellStyle name="60% - Акцент1 3" xfId="53" xr:uid="{00000000-0005-0000-0000-000031000000}"/>
    <cellStyle name="60% - Акцент1 4" xfId="54" xr:uid="{00000000-0005-0000-0000-000032000000}"/>
    <cellStyle name="60% - Акцент1 5" xfId="51" xr:uid="{00000000-0005-0000-0000-000033000000}"/>
    <cellStyle name="60% - Акцент2 2" xfId="56" xr:uid="{00000000-0005-0000-0000-000034000000}"/>
    <cellStyle name="60% - Акцент2 3" xfId="57" xr:uid="{00000000-0005-0000-0000-000035000000}"/>
    <cellStyle name="60% - Акцент2 4" xfId="58" xr:uid="{00000000-0005-0000-0000-000036000000}"/>
    <cellStyle name="60% - Акцент2 5" xfId="55" xr:uid="{00000000-0005-0000-0000-000037000000}"/>
    <cellStyle name="60% - Акцент3 2" xfId="60" xr:uid="{00000000-0005-0000-0000-000038000000}"/>
    <cellStyle name="60% - Акцент3 3" xfId="61" xr:uid="{00000000-0005-0000-0000-000039000000}"/>
    <cellStyle name="60% - Акцент3 4" xfId="62" xr:uid="{00000000-0005-0000-0000-00003A000000}"/>
    <cellStyle name="60% - Акцент3 5" xfId="59" xr:uid="{00000000-0005-0000-0000-00003B000000}"/>
    <cellStyle name="60% - Акцент4 2" xfId="64" xr:uid="{00000000-0005-0000-0000-00003C000000}"/>
    <cellStyle name="60% - Акцент4 3" xfId="65" xr:uid="{00000000-0005-0000-0000-00003D000000}"/>
    <cellStyle name="60% - Акцент4 4" xfId="66" xr:uid="{00000000-0005-0000-0000-00003E000000}"/>
    <cellStyle name="60% - Акцент4 5" xfId="63" xr:uid="{00000000-0005-0000-0000-00003F000000}"/>
    <cellStyle name="60% - Акцент5 2" xfId="68" xr:uid="{00000000-0005-0000-0000-000040000000}"/>
    <cellStyle name="60% - Акцент5 3" xfId="69" xr:uid="{00000000-0005-0000-0000-000041000000}"/>
    <cellStyle name="60% - Акцент5 4" xfId="70" xr:uid="{00000000-0005-0000-0000-000042000000}"/>
    <cellStyle name="60% - Акцент5 5" xfId="67" xr:uid="{00000000-0005-0000-0000-000043000000}"/>
    <cellStyle name="60% - Акцент6 2" xfId="72" xr:uid="{00000000-0005-0000-0000-000044000000}"/>
    <cellStyle name="60% - Акцент6 3" xfId="73" xr:uid="{00000000-0005-0000-0000-000045000000}"/>
    <cellStyle name="60% - Акцент6 4" xfId="74" xr:uid="{00000000-0005-0000-0000-000046000000}"/>
    <cellStyle name="60% - Акцент6 5" xfId="71" xr:uid="{00000000-0005-0000-0000-000047000000}"/>
    <cellStyle name="Акцент1 2" xfId="76" xr:uid="{00000000-0005-0000-0000-000048000000}"/>
    <cellStyle name="Акцент1 3" xfId="77" xr:uid="{00000000-0005-0000-0000-000049000000}"/>
    <cellStyle name="Акцент1 4" xfId="78" xr:uid="{00000000-0005-0000-0000-00004A000000}"/>
    <cellStyle name="Акцент1 5" xfId="75" xr:uid="{00000000-0005-0000-0000-00004B000000}"/>
    <cellStyle name="Акцент2 2" xfId="80" xr:uid="{00000000-0005-0000-0000-00004C000000}"/>
    <cellStyle name="Акцент2 3" xfId="81" xr:uid="{00000000-0005-0000-0000-00004D000000}"/>
    <cellStyle name="Акцент2 4" xfId="82" xr:uid="{00000000-0005-0000-0000-00004E000000}"/>
    <cellStyle name="Акцент2 5" xfId="79" xr:uid="{00000000-0005-0000-0000-00004F000000}"/>
    <cellStyle name="Акцент3 2" xfId="84" xr:uid="{00000000-0005-0000-0000-000050000000}"/>
    <cellStyle name="Акцент3 3" xfId="85" xr:uid="{00000000-0005-0000-0000-000051000000}"/>
    <cellStyle name="Акцент3 4" xfId="86" xr:uid="{00000000-0005-0000-0000-000052000000}"/>
    <cellStyle name="Акцент3 5" xfId="83" xr:uid="{00000000-0005-0000-0000-000053000000}"/>
    <cellStyle name="Акцент4 2" xfId="88" xr:uid="{00000000-0005-0000-0000-000054000000}"/>
    <cellStyle name="Акцент4 3" xfId="89" xr:uid="{00000000-0005-0000-0000-000055000000}"/>
    <cellStyle name="Акцент4 4" xfId="90" xr:uid="{00000000-0005-0000-0000-000056000000}"/>
    <cellStyle name="Акцент4 5" xfId="87" xr:uid="{00000000-0005-0000-0000-000057000000}"/>
    <cellStyle name="Акцент5 2" xfId="92" xr:uid="{00000000-0005-0000-0000-000058000000}"/>
    <cellStyle name="Акцент5 3" xfId="93" xr:uid="{00000000-0005-0000-0000-000059000000}"/>
    <cellStyle name="Акцент5 4" xfId="94" xr:uid="{00000000-0005-0000-0000-00005A000000}"/>
    <cellStyle name="Акцент5 5" xfId="91" xr:uid="{00000000-0005-0000-0000-00005B000000}"/>
    <cellStyle name="Акцент6 2" xfId="96" xr:uid="{00000000-0005-0000-0000-00005C000000}"/>
    <cellStyle name="Акцент6 3" xfId="97" xr:uid="{00000000-0005-0000-0000-00005D000000}"/>
    <cellStyle name="Акцент6 4" xfId="98" xr:uid="{00000000-0005-0000-0000-00005E000000}"/>
    <cellStyle name="Акцент6 5" xfId="95" xr:uid="{00000000-0005-0000-0000-00005F000000}"/>
    <cellStyle name="Ввод  2" xfId="100" xr:uid="{00000000-0005-0000-0000-000060000000}"/>
    <cellStyle name="Ввод  3" xfId="101" xr:uid="{00000000-0005-0000-0000-000061000000}"/>
    <cellStyle name="Ввод  4" xfId="102" xr:uid="{00000000-0005-0000-0000-000062000000}"/>
    <cellStyle name="Ввод  5" xfId="99" xr:uid="{00000000-0005-0000-0000-000063000000}"/>
    <cellStyle name="Вывод 2" xfId="104" xr:uid="{00000000-0005-0000-0000-000064000000}"/>
    <cellStyle name="Вывод 3" xfId="105" xr:uid="{00000000-0005-0000-0000-000065000000}"/>
    <cellStyle name="Вывод 4" xfId="106" xr:uid="{00000000-0005-0000-0000-000066000000}"/>
    <cellStyle name="Вывод 5" xfId="103" xr:uid="{00000000-0005-0000-0000-000067000000}"/>
    <cellStyle name="Вычисление 2" xfId="108" xr:uid="{00000000-0005-0000-0000-000068000000}"/>
    <cellStyle name="Вычисление 3" xfId="109" xr:uid="{00000000-0005-0000-0000-000069000000}"/>
    <cellStyle name="Вычисление 4" xfId="110" xr:uid="{00000000-0005-0000-0000-00006A000000}"/>
    <cellStyle name="Вычисление 5" xfId="107" xr:uid="{00000000-0005-0000-0000-00006B000000}"/>
    <cellStyle name="Гиперссылка 2" xfId="111" xr:uid="{00000000-0005-0000-0000-00006C000000}"/>
    <cellStyle name="Гиперссылка 3" xfId="112" xr:uid="{00000000-0005-0000-0000-00006D000000}"/>
    <cellStyle name="Гиперссылка 4" xfId="113" xr:uid="{00000000-0005-0000-0000-00006E000000}"/>
    <cellStyle name="Заголовок 1 2" xfId="115" xr:uid="{00000000-0005-0000-0000-00006F000000}"/>
    <cellStyle name="Заголовок 1 3" xfId="116" xr:uid="{00000000-0005-0000-0000-000070000000}"/>
    <cellStyle name="Заголовок 1 4" xfId="117" xr:uid="{00000000-0005-0000-0000-000071000000}"/>
    <cellStyle name="Заголовок 1 5" xfId="114" xr:uid="{00000000-0005-0000-0000-000072000000}"/>
    <cellStyle name="Заголовок 2 2" xfId="119" xr:uid="{00000000-0005-0000-0000-000073000000}"/>
    <cellStyle name="Заголовок 2 3" xfId="120" xr:uid="{00000000-0005-0000-0000-000074000000}"/>
    <cellStyle name="Заголовок 2 4" xfId="121" xr:uid="{00000000-0005-0000-0000-000075000000}"/>
    <cellStyle name="Заголовок 2 5" xfId="118" xr:uid="{00000000-0005-0000-0000-000076000000}"/>
    <cellStyle name="Заголовок 3 2" xfId="123" xr:uid="{00000000-0005-0000-0000-000077000000}"/>
    <cellStyle name="Заголовок 3 3" xfId="124" xr:uid="{00000000-0005-0000-0000-000078000000}"/>
    <cellStyle name="Заголовок 3 4" xfId="125" xr:uid="{00000000-0005-0000-0000-000079000000}"/>
    <cellStyle name="Заголовок 3 5" xfId="122" xr:uid="{00000000-0005-0000-0000-00007A000000}"/>
    <cellStyle name="Заголовок 4 2" xfId="127" xr:uid="{00000000-0005-0000-0000-00007B000000}"/>
    <cellStyle name="Заголовок 4 3" xfId="128" xr:uid="{00000000-0005-0000-0000-00007C000000}"/>
    <cellStyle name="Заголовок 4 4" xfId="129" xr:uid="{00000000-0005-0000-0000-00007D000000}"/>
    <cellStyle name="Заголовок 4 5" xfId="126" xr:uid="{00000000-0005-0000-0000-00007E000000}"/>
    <cellStyle name="Итог 2" xfId="131" xr:uid="{00000000-0005-0000-0000-00007F000000}"/>
    <cellStyle name="Итог 3" xfId="132" xr:uid="{00000000-0005-0000-0000-000080000000}"/>
    <cellStyle name="Итог 4" xfId="133" xr:uid="{00000000-0005-0000-0000-000081000000}"/>
    <cellStyle name="Итог 5" xfId="130" xr:uid="{00000000-0005-0000-0000-000082000000}"/>
    <cellStyle name="Контрольная ячейка 2" xfId="135" xr:uid="{00000000-0005-0000-0000-000083000000}"/>
    <cellStyle name="Контрольная ячейка 3" xfId="136" xr:uid="{00000000-0005-0000-0000-000084000000}"/>
    <cellStyle name="Контрольная ячейка 4" xfId="137" xr:uid="{00000000-0005-0000-0000-000085000000}"/>
    <cellStyle name="Контрольная ячейка 5" xfId="134" xr:uid="{00000000-0005-0000-0000-000086000000}"/>
    <cellStyle name="Название 2" xfId="139" xr:uid="{00000000-0005-0000-0000-000087000000}"/>
    <cellStyle name="Название 3" xfId="140" xr:uid="{00000000-0005-0000-0000-000088000000}"/>
    <cellStyle name="Название 4" xfId="141" xr:uid="{00000000-0005-0000-0000-000089000000}"/>
    <cellStyle name="Название 5" xfId="138" xr:uid="{00000000-0005-0000-0000-00008A000000}"/>
    <cellStyle name="Нейтральный 2" xfId="143" xr:uid="{00000000-0005-0000-0000-00008B000000}"/>
    <cellStyle name="Нейтральный 3" xfId="144" xr:uid="{00000000-0005-0000-0000-00008C000000}"/>
    <cellStyle name="Нейтральный 4" xfId="145" xr:uid="{00000000-0005-0000-0000-00008D000000}"/>
    <cellStyle name="Нейтральный 5" xfId="142" xr:uid="{00000000-0005-0000-0000-00008E000000}"/>
    <cellStyle name="Обычный" xfId="0" builtinId="0"/>
    <cellStyle name="Обычный 2" xfId="146" xr:uid="{00000000-0005-0000-0000-000090000000}"/>
    <cellStyle name="Обычный 2 2" xfId="147" xr:uid="{00000000-0005-0000-0000-000091000000}"/>
    <cellStyle name="Обычный 2 3" xfId="148" xr:uid="{00000000-0005-0000-0000-000092000000}"/>
    <cellStyle name="Обычный 3" xfId="149" xr:uid="{00000000-0005-0000-0000-000093000000}"/>
    <cellStyle name="Обычный 4" xfId="150" xr:uid="{00000000-0005-0000-0000-000094000000}"/>
    <cellStyle name="Обычный 4 2" xfId="151" xr:uid="{00000000-0005-0000-0000-000095000000}"/>
    <cellStyle name="Обычный 5" xfId="152" xr:uid="{00000000-0005-0000-0000-000096000000}"/>
    <cellStyle name="Обычный 6" xfId="153" xr:uid="{00000000-0005-0000-0000-000097000000}"/>
    <cellStyle name="Обычный 7" xfId="154" xr:uid="{00000000-0005-0000-0000-000098000000}"/>
    <cellStyle name="Обычный 8" xfId="155" xr:uid="{00000000-0005-0000-0000-000099000000}"/>
    <cellStyle name="Обычный 9" xfId="2" xr:uid="{00000000-0005-0000-0000-00009A000000}"/>
    <cellStyle name="Обычный_PR28-10" xfId="1" xr:uid="{00000000-0005-0000-0000-00009B000000}"/>
    <cellStyle name="Плохой 2" xfId="157" xr:uid="{00000000-0005-0000-0000-00009C000000}"/>
    <cellStyle name="Плохой 3" xfId="158" xr:uid="{00000000-0005-0000-0000-00009D000000}"/>
    <cellStyle name="Плохой 4" xfId="159" xr:uid="{00000000-0005-0000-0000-00009E000000}"/>
    <cellStyle name="Плохой 5" xfId="156" xr:uid="{00000000-0005-0000-0000-00009F000000}"/>
    <cellStyle name="Пояснение 2" xfId="161" xr:uid="{00000000-0005-0000-0000-0000A0000000}"/>
    <cellStyle name="Пояснение 3" xfId="162" xr:uid="{00000000-0005-0000-0000-0000A1000000}"/>
    <cellStyle name="Пояснение 4" xfId="163" xr:uid="{00000000-0005-0000-0000-0000A2000000}"/>
    <cellStyle name="Пояснение 5" xfId="160" xr:uid="{00000000-0005-0000-0000-0000A3000000}"/>
    <cellStyle name="Примечание 2" xfId="165" xr:uid="{00000000-0005-0000-0000-0000A4000000}"/>
    <cellStyle name="Примечание 3" xfId="166" xr:uid="{00000000-0005-0000-0000-0000A5000000}"/>
    <cellStyle name="Примечание 4" xfId="167" xr:uid="{00000000-0005-0000-0000-0000A6000000}"/>
    <cellStyle name="Примечание 5" xfId="164" xr:uid="{00000000-0005-0000-0000-0000A7000000}"/>
    <cellStyle name="Связанная ячейка 2" xfId="169" xr:uid="{00000000-0005-0000-0000-0000A8000000}"/>
    <cellStyle name="Связанная ячейка 3" xfId="170" xr:uid="{00000000-0005-0000-0000-0000A9000000}"/>
    <cellStyle name="Связанная ячейка 4" xfId="171" xr:uid="{00000000-0005-0000-0000-0000AA000000}"/>
    <cellStyle name="Связанная ячейка 5" xfId="168" xr:uid="{00000000-0005-0000-0000-0000AB000000}"/>
    <cellStyle name="Текст предупреждения 2" xfId="173" xr:uid="{00000000-0005-0000-0000-0000AC000000}"/>
    <cellStyle name="Текст предупреждения 3" xfId="174" xr:uid="{00000000-0005-0000-0000-0000AD000000}"/>
    <cellStyle name="Текст предупреждения 4" xfId="175" xr:uid="{00000000-0005-0000-0000-0000AE000000}"/>
    <cellStyle name="Текст предупреждения 5" xfId="172" xr:uid="{00000000-0005-0000-0000-0000AF000000}"/>
    <cellStyle name="Хороший 2" xfId="177" xr:uid="{00000000-0005-0000-0000-0000B0000000}"/>
    <cellStyle name="Хороший 3" xfId="178" xr:uid="{00000000-0005-0000-0000-0000B1000000}"/>
    <cellStyle name="Хороший 4" xfId="179" xr:uid="{00000000-0005-0000-0000-0000B2000000}"/>
    <cellStyle name="Хороший 5" xfId="176" xr:uid="{00000000-0005-0000-0000-0000B3000000}"/>
  </cellStyles>
  <dxfs count="0"/>
  <tableStyles count="0" defaultTableStyle="TableStyleMedium2" defaultPivotStyle="PivotStyleLight16"/>
  <colors>
    <mruColors>
      <color rgb="FF993300"/>
      <color rgb="FF3333FF"/>
      <color rgb="FFFF6600"/>
      <color rgb="FFFFFFCC"/>
      <color rgb="FFFFFF00"/>
      <color rgb="FFFF5050"/>
      <color rgb="FF1C1C1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1.png"/><Relationship Id="rId18" Type="http://schemas.microsoft.com/office/2007/relationships/hdphoto" Target="../media/hdphoto5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microsoft.com/office/2007/relationships/hdphoto" Target="../media/hdphoto2.wdp"/><Relationship Id="rId17" Type="http://schemas.openxmlformats.org/officeDocument/2006/relationships/image" Target="../media/image13.png"/><Relationship Id="rId2" Type="http://schemas.openxmlformats.org/officeDocument/2006/relationships/image" Target="../media/image2.png"/><Relationship Id="rId16" Type="http://schemas.microsoft.com/office/2007/relationships/hdphoto" Target="../media/hdphoto4.wdp"/><Relationship Id="rId20" Type="http://schemas.microsoft.com/office/2007/relationships/hdphoto" Target="../media/hdphoto6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microsoft.com/office/2007/relationships/hdphoto" Target="../media/hdphoto1.wdp"/><Relationship Id="rId19" Type="http://schemas.openxmlformats.org/officeDocument/2006/relationships/image" Target="../media/image1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0.wdp"/><Relationship Id="rId13" Type="http://schemas.openxmlformats.org/officeDocument/2006/relationships/image" Target="../media/image22.jpeg"/><Relationship Id="rId18" Type="http://schemas.openxmlformats.org/officeDocument/2006/relationships/image" Target="../media/image25.png"/><Relationship Id="rId26" Type="http://schemas.openxmlformats.org/officeDocument/2006/relationships/image" Target="../media/image30.png"/><Relationship Id="rId3" Type="http://schemas.openxmlformats.org/officeDocument/2006/relationships/image" Target="../media/image16.jpeg"/><Relationship Id="rId21" Type="http://schemas.microsoft.com/office/2007/relationships/hdphoto" Target="../media/hdphoto15.wdp"/><Relationship Id="rId7" Type="http://schemas.openxmlformats.org/officeDocument/2006/relationships/image" Target="../media/image18.jpeg"/><Relationship Id="rId12" Type="http://schemas.openxmlformats.org/officeDocument/2006/relationships/image" Target="../media/image21.jpeg"/><Relationship Id="rId17" Type="http://schemas.microsoft.com/office/2007/relationships/hdphoto" Target="../media/hdphoto13.wdp"/><Relationship Id="rId25" Type="http://schemas.openxmlformats.org/officeDocument/2006/relationships/image" Target="../media/image29.png"/><Relationship Id="rId2" Type="http://schemas.microsoft.com/office/2007/relationships/hdphoto" Target="../media/hdphoto7.wdp"/><Relationship Id="rId16" Type="http://schemas.openxmlformats.org/officeDocument/2006/relationships/image" Target="../media/image24.png"/><Relationship Id="rId20" Type="http://schemas.openxmlformats.org/officeDocument/2006/relationships/image" Target="../media/image26.png"/><Relationship Id="rId1" Type="http://schemas.openxmlformats.org/officeDocument/2006/relationships/image" Target="../media/image15.jpeg"/><Relationship Id="rId6" Type="http://schemas.microsoft.com/office/2007/relationships/hdphoto" Target="../media/hdphoto9.wdp"/><Relationship Id="rId11" Type="http://schemas.openxmlformats.org/officeDocument/2006/relationships/image" Target="../media/image20.png"/><Relationship Id="rId24" Type="http://schemas.openxmlformats.org/officeDocument/2006/relationships/image" Target="../media/image28.jpeg"/><Relationship Id="rId5" Type="http://schemas.openxmlformats.org/officeDocument/2006/relationships/image" Target="../media/image17.jpeg"/><Relationship Id="rId15" Type="http://schemas.microsoft.com/office/2007/relationships/hdphoto" Target="../media/hdphoto12.wdp"/><Relationship Id="rId23" Type="http://schemas.microsoft.com/office/2007/relationships/hdphoto" Target="../media/hdphoto16.wdp"/><Relationship Id="rId10" Type="http://schemas.microsoft.com/office/2007/relationships/hdphoto" Target="../media/hdphoto11.wdp"/><Relationship Id="rId19" Type="http://schemas.microsoft.com/office/2007/relationships/hdphoto" Target="../media/hdphoto14.wdp"/><Relationship Id="rId4" Type="http://schemas.microsoft.com/office/2007/relationships/hdphoto" Target="../media/hdphoto8.wdp"/><Relationship Id="rId9" Type="http://schemas.openxmlformats.org/officeDocument/2006/relationships/image" Target="../media/image19.jpeg"/><Relationship Id="rId14" Type="http://schemas.openxmlformats.org/officeDocument/2006/relationships/image" Target="../media/image23.png"/><Relationship Id="rId22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12" Type="http://schemas.openxmlformats.org/officeDocument/2006/relationships/image" Target="../media/image42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36.jpeg"/><Relationship Id="rId11" Type="http://schemas.openxmlformats.org/officeDocument/2006/relationships/image" Target="../media/image41.png"/><Relationship Id="rId5" Type="http://schemas.openxmlformats.org/officeDocument/2006/relationships/image" Target="../media/image35.png"/><Relationship Id="rId10" Type="http://schemas.openxmlformats.org/officeDocument/2006/relationships/image" Target="../media/image40.png"/><Relationship Id="rId4" Type="http://schemas.openxmlformats.org/officeDocument/2006/relationships/image" Target="../media/image34.jpeg"/><Relationship Id="rId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404283</xdr:colOff>
      <xdr:row>3</xdr:row>
      <xdr:rowOff>497291</xdr:rowOff>
    </xdr:from>
    <xdr:to>
      <xdr:col>2</xdr:col>
      <xdr:colOff>2286989</xdr:colOff>
      <xdr:row>3</xdr:row>
      <xdr:rowOff>1979084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3312" y="6865434"/>
          <a:ext cx="1882706" cy="1481793"/>
        </a:xfrm>
        <a:prstGeom prst="rect">
          <a:avLst/>
        </a:prstGeom>
      </xdr:spPr>
    </xdr:pic>
    <xdr:clientData/>
  </xdr:twoCellAnchor>
  <xdr:twoCellAnchor editAs="oneCell">
    <xdr:from>
      <xdr:col>2</xdr:col>
      <xdr:colOff>488711</xdr:colOff>
      <xdr:row>4</xdr:row>
      <xdr:rowOff>417742</xdr:rowOff>
    </xdr:from>
    <xdr:to>
      <xdr:col>2</xdr:col>
      <xdr:colOff>2038047</xdr:colOff>
      <xdr:row>4</xdr:row>
      <xdr:rowOff>1978473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740" y="9093656"/>
          <a:ext cx="1549336" cy="1560731"/>
        </a:xfrm>
        <a:prstGeom prst="rect">
          <a:avLst/>
        </a:prstGeom>
      </xdr:spPr>
    </xdr:pic>
    <xdr:clientData/>
  </xdr:twoCellAnchor>
  <xdr:twoCellAnchor editAs="oneCell">
    <xdr:from>
      <xdr:col>2</xdr:col>
      <xdr:colOff>529955</xdr:colOff>
      <xdr:row>9</xdr:row>
      <xdr:rowOff>471799</xdr:rowOff>
    </xdr:from>
    <xdr:to>
      <xdr:col>2</xdr:col>
      <xdr:colOff>2152951</xdr:colOff>
      <xdr:row>9</xdr:row>
      <xdr:rowOff>2076827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984" y="20338228"/>
          <a:ext cx="1622996" cy="1605028"/>
        </a:xfrm>
        <a:prstGeom prst="rect">
          <a:avLst/>
        </a:prstGeom>
      </xdr:spPr>
    </xdr:pic>
    <xdr:clientData/>
  </xdr:twoCellAnchor>
  <xdr:twoCellAnchor editAs="oneCell">
    <xdr:from>
      <xdr:col>2</xdr:col>
      <xdr:colOff>454535</xdr:colOff>
      <xdr:row>6</xdr:row>
      <xdr:rowOff>381001</xdr:rowOff>
    </xdr:from>
    <xdr:to>
      <xdr:col>2</xdr:col>
      <xdr:colOff>2208083</xdr:colOff>
      <xdr:row>6</xdr:row>
      <xdr:rowOff>1848352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3564" y="13737772"/>
          <a:ext cx="1753548" cy="1467351"/>
        </a:xfrm>
        <a:prstGeom prst="rect">
          <a:avLst/>
        </a:prstGeom>
      </xdr:spPr>
    </xdr:pic>
    <xdr:clientData/>
  </xdr:twoCellAnchor>
  <xdr:twoCellAnchor editAs="oneCell">
    <xdr:from>
      <xdr:col>2</xdr:col>
      <xdr:colOff>411504</xdr:colOff>
      <xdr:row>8</xdr:row>
      <xdr:rowOff>299954</xdr:rowOff>
    </xdr:from>
    <xdr:to>
      <xdr:col>2</xdr:col>
      <xdr:colOff>2171202</xdr:colOff>
      <xdr:row>8</xdr:row>
      <xdr:rowOff>1839687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0533" y="18032783"/>
          <a:ext cx="1759698" cy="1539733"/>
        </a:xfrm>
        <a:prstGeom prst="rect">
          <a:avLst/>
        </a:prstGeom>
      </xdr:spPr>
    </xdr:pic>
    <xdr:clientData/>
  </xdr:twoCellAnchor>
  <xdr:oneCellAnchor>
    <xdr:from>
      <xdr:col>2</xdr:col>
      <xdr:colOff>397632</xdr:colOff>
      <xdr:row>10</xdr:row>
      <xdr:rowOff>434231</xdr:rowOff>
    </xdr:from>
    <xdr:ext cx="1809748" cy="148068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6661" y="22641088"/>
          <a:ext cx="1809748" cy="1480682"/>
        </a:xfrm>
        <a:prstGeom prst="rect">
          <a:avLst/>
        </a:prstGeom>
      </xdr:spPr>
    </xdr:pic>
    <xdr:clientData/>
  </xdr:oneCellAnchor>
  <xdr:oneCellAnchor>
    <xdr:from>
      <xdr:col>2</xdr:col>
      <xdr:colOff>323546</xdr:colOff>
      <xdr:row>12</xdr:row>
      <xdr:rowOff>388891</xdr:rowOff>
    </xdr:from>
    <xdr:ext cx="1936095" cy="1577978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2575" y="27276605"/>
          <a:ext cx="1936095" cy="1577978"/>
        </a:xfrm>
        <a:prstGeom prst="rect">
          <a:avLst/>
        </a:prstGeom>
      </xdr:spPr>
    </xdr:pic>
    <xdr:clientData/>
  </xdr:oneCellAnchor>
  <xdr:twoCellAnchor editAs="oneCell">
    <xdr:from>
      <xdr:col>2</xdr:col>
      <xdr:colOff>592667</xdr:colOff>
      <xdr:row>15</xdr:row>
      <xdr:rowOff>232833</xdr:rowOff>
    </xdr:from>
    <xdr:to>
      <xdr:col>2</xdr:col>
      <xdr:colOff>1886988</xdr:colOff>
      <xdr:row>17</xdr:row>
      <xdr:rowOff>330503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52334" y="24669750"/>
          <a:ext cx="1294321" cy="1703917"/>
        </a:xfrm>
        <a:prstGeom prst="rect">
          <a:avLst/>
        </a:prstGeom>
      </xdr:spPr>
    </xdr:pic>
    <xdr:clientData/>
  </xdr:twoCellAnchor>
  <xdr:twoCellAnchor editAs="oneCell">
    <xdr:from>
      <xdr:col>2</xdr:col>
      <xdr:colOff>382281</xdr:colOff>
      <xdr:row>11</xdr:row>
      <xdr:rowOff>402166</xdr:rowOff>
    </xdr:from>
    <xdr:to>
      <xdr:col>2</xdr:col>
      <xdr:colOff>2177932</xdr:colOff>
      <xdr:row>11</xdr:row>
      <xdr:rowOff>1883833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1310" y="24949452"/>
          <a:ext cx="1795651" cy="1481667"/>
        </a:xfrm>
        <a:prstGeom prst="rect">
          <a:avLst/>
        </a:prstGeom>
      </xdr:spPr>
    </xdr:pic>
    <xdr:clientData/>
  </xdr:twoCellAnchor>
  <xdr:twoCellAnchor editAs="oneCell">
    <xdr:from>
      <xdr:col>2</xdr:col>
      <xdr:colOff>526778</xdr:colOff>
      <xdr:row>5</xdr:row>
      <xdr:rowOff>372233</xdr:rowOff>
    </xdr:from>
    <xdr:to>
      <xdr:col>2</xdr:col>
      <xdr:colOff>2165452</xdr:colOff>
      <xdr:row>5</xdr:row>
      <xdr:rowOff>2024744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807" y="11388576"/>
          <a:ext cx="1638674" cy="1652511"/>
        </a:xfrm>
        <a:prstGeom prst="rect">
          <a:avLst/>
        </a:prstGeom>
      </xdr:spPr>
    </xdr:pic>
    <xdr:clientData/>
  </xdr:twoCellAnchor>
  <xdr:twoCellAnchor editAs="oneCell">
    <xdr:from>
      <xdr:col>2</xdr:col>
      <xdr:colOff>650419</xdr:colOff>
      <xdr:row>2</xdr:row>
      <xdr:rowOff>435428</xdr:rowOff>
    </xdr:from>
    <xdr:to>
      <xdr:col>2</xdr:col>
      <xdr:colOff>2018083</xdr:colOff>
      <xdr:row>2</xdr:row>
      <xdr:rowOff>1864179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48" y="4648199"/>
          <a:ext cx="1367664" cy="1428751"/>
        </a:xfrm>
        <a:prstGeom prst="rect">
          <a:avLst/>
        </a:prstGeom>
      </xdr:spPr>
    </xdr:pic>
    <xdr:clientData/>
  </xdr:twoCellAnchor>
  <xdr:twoCellAnchor editAs="oneCell">
    <xdr:from>
      <xdr:col>2</xdr:col>
      <xdr:colOff>83222</xdr:colOff>
      <xdr:row>13</xdr:row>
      <xdr:rowOff>421821</xdr:rowOff>
    </xdr:from>
    <xdr:to>
      <xdr:col>2</xdr:col>
      <xdr:colOff>2586234</xdr:colOff>
      <xdr:row>13</xdr:row>
      <xdr:rowOff>1891392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2251" y="29649964"/>
          <a:ext cx="2503012" cy="1469571"/>
        </a:xfrm>
        <a:prstGeom prst="rect">
          <a:avLst/>
        </a:prstGeom>
      </xdr:spPr>
    </xdr:pic>
    <xdr:clientData/>
  </xdr:twoCellAnchor>
  <xdr:twoCellAnchor editAs="oneCell">
    <xdr:from>
      <xdr:col>2</xdr:col>
      <xdr:colOff>660703</xdr:colOff>
      <xdr:row>1</xdr:row>
      <xdr:rowOff>421823</xdr:rowOff>
    </xdr:from>
    <xdr:to>
      <xdr:col>2</xdr:col>
      <xdr:colOff>2085544</xdr:colOff>
      <xdr:row>1</xdr:row>
      <xdr:rowOff>1905001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9732" y="2490109"/>
          <a:ext cx="1424841" cy="1483178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435428</xdr:colOff>
      <xdr:row>7</xdr:row>
      <xdr:rowOff>435428</xdr:rowOff>
    </xdr:from>
    <xdr:to>
      <xdr:col>2</xdr:col>
      <xdr:colOff>2201180</xdr:colOff>
      <xdr:row>7</xdr:row>
      <xdr:rowOff>1925930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4457" y="15936685"/>
          <a:ext cx="1765752" cy="14905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125676</xdr:colOff>
      <xdr:row>8</xdr:row>
      <xdr:rowOff>109588</xdr:rowOff>
    </xdr:from>
    <xdr:to>
      <xdr:col>1</xdr:col>
      <xdr:colOff>2774155</xdr:colOff>
      <xdr:row>8</xdr:row>
      <xdr:rowOff>2016493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207" y="12813557"/>
          <a:ext cx="2648479" cy="1906905"/>
        </a:xfrm>
        <a:prstGeom prst="rect">
          <a:avLst/>
        </a:prstGeom>
      </xdr:spPr>
    </xdr:pic>
    <xdr:clientData/>
  </xdr:twoCellAnchor>
  <xdr:twoCellAnchor editAs="oneCell">
    <xdr:from>
      <xdr:col>1</xdr:col>
      <xdr:colOff>215635</xdr:colOff>
      <xdr:row>8</xdr:row>
      <xdr:rowOff>2103471</xdr:rowOff>
    </xdr:from>
    <xdr:to>
      <xdr:col>1</xdr:col>
      <xdr:colOff>2809850</xdr:colOff>
      <xdr:row>9</xdr:row>
      <xdr:rowOff>1762124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4666" r="5509" b="6480"/>
        <a:stretch/>
      </xdr:blipFill>
      <xdr:spPr>
        <a:xfrm>
          <a:off x="656166" y="14807440"/>
          <a:ext cx="2594215" cy="194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193879</xdr:colOff>
      <xdr:row>7</xdr:row>
      <xdr:rowOff>115894</xdr:rowOff>
    </xdr:from>
    <xdr:to>
      <xdr:col>1</xdr:col>
      <xdr:colOff>2774156</xdr:colOff>
      <xdr:row>7</xdr:row>
      <xdr:rowOff>1963208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410" y="10795800"/>
          <a:ext cx="2580277" cy="1847314"/>
        </a:xfrm>
        <a:prstGeom prst="rect">
          <a:avLst/>
        </a:prstGeom>
      </xdr:spPr>
    </xdr:pic>
    <xdr:clientData/>
  </xdr:twoCellAnchor>
  <xdr:twoCellAnchor editAs="oneCell">
    <xdr:from>
      <xdr:col>1</xdr:col>
      <xdr:colOff>149489</xdr:colOff>
      <xdr:row>5</xdr:row>
      <xdr:rowOff>119063</xdr:rowOff>
    </xdr:from>
    <xdr:to>
      <xdr:col>1</xdr:col>
      <xdr:colOff>2638401</xdr:colOff>
      <xdr:row>5</xdr:row>
      <xdr:rowOff>1976436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24" t="24948" r="3348" b="4956"/>
        <a:stretch/>
      </xdr:blipFill>
      <xdr:spPr>
        <a:xfrm>
          <a:off x="590020" y="6679407"/>
          <a:ext cx="2488912" cy="1857373"/>
        </a:xfrm>
        <a:prstGeom prst="rect">
          <a:avLst/>
        </a:prstGeom>
      </xdr:spPr>
    </xdr:pic>
    <xdr:clientData/>
  </xdr:twoCellAnchor>
  <xdr:twoCellAnchor editAs="oneCell">
    <xdr:from>
      <xdr:col>1</xdr:col>
      <xdr:colOff>342636</xdr:colOff>
      <xdr:row>6</xdr:row>
      <xdr:rowOff>59533</xdr:rowOff>
    </xdr:from>
    <xdr:to>
      <xdr:col>1</xdr:col>
      <xdr:colOff>2678908</xdr:colOff>
      <xdr:row>6</xdr:row>
      <xdr:rowOff>1951881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50000"/>
                  </a14:imgEffect>
                  <a14:imgEffect>
                    <a14:saturation sat="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846" t="19447" r="3795" b="4934"/>
        <a:stretch/>
      </xdr:blipFill>
      <xdr:spPr>
        <a:xfrm>
          <a:off x="783167" y="8691564"/>
          <a:ext cx="2336272" cy="189234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71439</xdr:colOff>
      <xdr:row>4</xdr:row>
      <xdr:rowOff>47625</xdr:rowOff>
    </xdr:from>
    <xdr:to>
      <xdr:col>1</xdr:col>
      <xdr:colOff>2869407</xdr:colOff>
      <xdr:row>5</xdr:row>
      <xdr:rowOff>4540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1970" y="3536156"/>
          <a:ext cx="2797968" cy="3028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10</xdr:row>
      <xdr:rowOff>51434</xdr:rowOff>
    </xdr:from>
    <xdr:to>
      <xdr:col>1</xdr:col>
      <xdr:colOff>2799955</xdr:colOff>
      <xdr:row>10</xdr:row>
      <xdr:rowOff>1964532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5" y="16946403"/>
          <a:ext cx="2657081" cy="1913098"/>
        </a:xfrm>
        <a:prstGeom prst="rect">
          <a:avLst/>
        </a:prstGeom>
      </xdr:spPr>
    </xdr:pic>
    <xdr:clientData/>
  </xdr:twoCellAnchor>
  <xdr:twoCellAnchor editAs="oneCell">
    <xdr:from>
      <xdr:col>2</xdr:col>
      <xdr:colOff>6092999</xdr:colOff>
      <xdr:row>13</xdr:row>
      <xdr:rowOff>1119189</xdr:rowOff>
    </xdr:from>
    <xdr:to>
      <xdr:col>2</xdr:col>
      <xdr:colOff>7108032</xdr:colOff>
      <xdr:row>13</xdr:row>
      <xdr:rowOff>2048335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5EB44C8-C2A9-49A8-A074-B44E82E6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0093" y="20431127"/>
          <a:ext cx="1015033" cy="929146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309560</xdr:colOff>
      <xdr:row>13</xdr:row>
      <xdr:rowOff>15880</xdr:rowOff>
    </xdr:from>
    <xdr:to>
      <xdr:col>1</xdr:col>
      <xdr:colOff>1857374</xdr:colOff>
      <xdr:row>13</xdr:row>
      <xdr:rowOff>2079631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B5C3CD6-DAD1-4E91-AD3A-F21C0D5B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92122" y="21740818"/>
          <a:ext cx="2063751" cy="1547814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416719</xdr:colOff>
      <xdr:row>11</xdr:row>
      <xdr:rowOff>154786</xdr:rowOff>
    </xdr:from>
    <xdr:to>
      <xdr:col>1</xdr:col>
      <xdr:colOff>1762125</xdr:colOff>
      <xdr:row>11</xdr:row>
      <xdr:rowOff>2071921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61162D-536B-424B-9D8F-F861682E8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7519" t="21401" b="1421"/>
        <a:stretch/>
      </xdr:blipFill>
      <xdr:spPr>
        <a:xfrm rot="5400000">
          <a:off x="571385" y="21907620"/>
          <a:ext cx="1917135" cy="1345406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464345</xdr:colOff>
      <xdr:row>16</xdr:row>
      <xdr:rowOff>261937</xdr:rowOff>
    </xdr:from>
    <xdr:to>
      <xdr:col>1</xdr:col>
      <xdr:colOff>2025677</xdr:colOff>
      <xdr:row>16</xdr:row>
      <xdr:rowOff>1845468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CA7B61D-A387-4C45-9DBB-A0F876A8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6" y="30229968"/>
          <a:ext cx="1561332" cy="1583531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202408</xdr:colOff>
      <xdr:row>14</xdr:row>
      <xdr:rowOff>83344</xdr:rowOff>
    </xdr:from>
    <xdr:to>
      <xdr:col>1</xdr:col>
      <xdr:colOff>2250282</xdr:colOff>
      <xdr:row>14</xdr:row>
      <xdr:rowOff>1878439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7B768B1-630E-421B-BBA2-BBEA226F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939" y="23705344"/>
          <a:ext cx="2047874" cy="17950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15</xdr:row>
      <xdr:rowOff>107156</xdr:rowOff>
    </xdr:from>
    <xdr:to>
      <xdr:col>1</xdr:col>
      <xdr:colOff>2460185</xdr:colOff>
      <xdr:row>15</xdr:row>
      <xdr:rowOff>1869281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6177796-5A33-468D-A0FD-468B810F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8657" y="25884187"/>
          <a:ext cx="2222059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6191251</xdr:colOff>
      <xdr:row>15</xdr:row>
      <xdr:rowOff>964407</xdr:rowOff>
    </xdr:from>
    <xdr:to>
      <xdr:col>2</xdr:col>
      <xdr:colOff>7143750</xdr:colOff>
      <xdr:row>15</xdr:row>
      <xdr:rowOff>1836310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6BE1071-7D77-489F-99B1-33B955D9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8345" y="26717626"/>
          <a:ext cx="952499" cy="871903"/>
        </a:xfrm>
        <a:prstGeom prst="rect">
          <a:avLst/>
        </a:prstGeom>
      </xdr:spPr>
    </xdr:pic>
    <xdr:clientData/>
  </xdr:twoCellAnchor>
  <xdr:twoCellAnchor editAs="oneCell">
    <xdr:from>
      <xdr:col>2</xdr:col>
      <xdr:colOff>6226969</xdr:colOff>
      <xdr:row>14</xdr:row>
      <xdr:rowOff>1202532</xdr:rowOff>
    </xdr:from>
    <xdr:to>
      <xdr:col>2</xdr:col>
      <xdr:colOff>7178027</xdr:colOff>
      <xdr:row>14</xdr:row>
      <xdr:rowOff>2074336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66A520C-1E52-4CA3-8FCA-9F358E328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644063" y="24824532"/>
          <a:ext cx="951058" cy="871804"/>
        </a:xfrm>
        <a:prstGeom prst="rect">
          <a:avLst/>
        </a:prstGeom>
      </xdr:spPr>
    </xdr:pic>
    <xdr:clientData/>
  </xdr:twoCellAnchor>
  <xdr:twoCellAnchor editAs="oneCell">
    <xdr:from>
      <xdr:col>2</xdr:col>
      <xdr:colOff>6203156</xdr:colOff>
      <xdr:row>16</xdr:row>
      <xdr:rowOff>1154906</xdr:rowOff>
    </xdr:from>
    <xdr:to>
      <xdr:col>2</xdr:col>
      <xdr:colOff>7155655</xdr:colOff>
      <xdr:row>16</xdr:row>
      <xdr:rowOff>2026809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1E6B421-A0E8-4788-B1ED-B165EFB7A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28836937"/>
          <a:ext cx="952499" cy="8719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12</xdr:row>
      <xdr:rowOff>297655</xdr:rowOff>
    </xdr:from>
    <xdr:to>
      <xdr:col>1</xdr:col>
      <xdr:colOff>2928938</xdr:colOff>
      <xdr:row>12</xdr:row>
      <xdr:rowOff>1751704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DF6C741-40F3-4AFC-B50F-3E963494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0562" y="21764624"/>
          <a:ext cx="2678907" cy="14540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118110</xdr:colOff>
      <xdr:row>8</xdr:row>
      <xdr:rowOff>584835</xdr:rowOff>
    </xdr:from>
    <xdr:to>
      <xdr:col>2</xdr:col>
      <xdr:colOff>1765935</xdr:colOff>
      <xdr:row>8</xdr:row>
      <xdr:rowOff>1823085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4470" y="6162675"/>
          <a:ext cx="1647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14</xdr:row>
      <xdr:rowOff>133350</xdr:rowOff>
    </xdr:from>
    <xdr:to>
      <xdr:col>2</xdr:col>
      <xdr:colOff>1819275</xdr:colOff>
      <xdr:row>16</xdr:row>
      <xdr:rowOff>371476</xdr:rowOff>
    </xdr:to>
    <xdr:pic>
      <xdr:nvPicPr>
        <xdr:cNvPr id="3" name="Рисунок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629150"/>
          <a:ext cx="1666875" cy="1343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17</xdr:row>
      <xdr:rowOff>38100</xdr:rowOff>
    </xdr:from>
    <xdr:to>
      <xdr:col>2</xdr:col>
      <xdr:colOff>1438275</xdr:colOff>
      <xdr:row>18</xdr:row>
      <xdr:rowOff>19050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6191250"/>
          <a:ext cx="1104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</xdr:colOff>
      <xdr:row>18</xdr:row>
      <xdr:rowOff>200025</xdr:rowOff>
    </xdr:from>
    <xdr:to>
      <xdr:col>2</xdr:col>
      <xdr:colOff>1847850</xdr:colOff>
      <xdr:row>18</xdr:row>
      <xdr:rowOff>809625</xdr:rowOff>
    </xdr:to>
    <xdr:pic>
      <xdr:nvPicPr>
        <xdr:cNvPr id="5" name="Рисунок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486650"/>
          <a:ext cx="1724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19</xdr:row>
      <xdr:rowOff>180975</xdr:rowOff>
    </xdr:from>
    <xdr:to>
      <xdr:col>2</xdr:col>
      <xdr:colOff>1323975</xdr:colOff>
      <xdr:row>19</xdr:row>
      <xdr:rowOff>1066580</xdr:rowOff>
    </xdr:to>
    <xdr:pic>
      <xdr:nvPicPr>
        <xdr:cNvPr id="6" name="Рисунок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8353425"/>
          <a:ext cx="752475" cy="885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22</xdr:row>
      <xdr:rowOff>47624</xdr:rowOff>
    </xdr:from>
    <xdr:to>
      <xdr:col>2</xdr:col>
      <xdr:colOff>1438275</xdr:colOff>
      <xdr:row>22</xdr:row>
      <xdr:rowOff>750599</xdr:rowOff>
    </xdr:to>
    <xdr:pic>
      <xdr:nvPicPr>
        <xdr:cNvPr id="7" name="Рисунок 1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699" r="6445"/>
        <a:stretch>
          <a:fillRect/>
        </a:stretch>
      </xdr:blipFill>
      <xdr:spPr bwMode="auto">
        <a:xfrm>
          <a:off x="1695450" y="11153774"/>
          <a:ext cx="1057275" cy="70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23</xdr:row>
      <xdr:rowOff>219075</xdr:rowOff>
    </xdr:from>
    <xdr:to>
      <xdr:col>2</xdr:col>
      <xdr:colOff>1546392</xdr:colOff>
      <xdr:row>23</xdr:row>
      <xdr:rowOff>1066800</xdr:rowOff>
    </xdr:to>
    <xdr:pic>
      <xdr:nvPicPr>
        <xdr:cNvPr id="8" name="Рисунок 15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2106275"/>
          <a:ext cx="1174917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20</xdr:row>
      <xdr:rowOff>276225</xdr:rowOff>
    </xdr:from>
    <xdr:to>
      <xdr:col>2</xdr:col>
      <xdr:colOff>1524000</xdr:colOff>
      <xdr:row>20</xdr:row>
      <xdr:rowOff>794000</xdr:rowOff>
    </xdr:to>
    <xdr:pic>
      <xdr:nvPicPr>
        <xdr:cNvPr id="9" name="Рисунок 5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9477375"/>
          <a:ext cx="1123950" cy="51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21</xdr:row>
      <xdr:rowOff>219075</xdr:rowOff>
    </xdr:from>
    <xdr:to>
      <xdr:col>2</xdr:col>
      <xdr:colOff>1571625</xdr:colOff>
      <xdr:row>21</xdr:row>
      <xdr:rowOff>746919</xdr:rowOff>
    </xdr:to>
    <xdr:pic>
      <xdr:nvPicPr>
        <xdr:cNvPr id="10" name="Рисунок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0363200"/>
          <a:ext cx="1333500" cy="527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10</xdr:row>
      <xdr:rowOff>219075</xdr:rowOff>
    </xdr:from>
    <xdr:to>
      <xdr:col>2</xdr:col>
      <xdr:colOff>1314450</xdr:colOff>
      <xdr:row>10</xdr:row>
      <xdr:rowOff>676785</xdr:rowOff>
    </xdr:to>
    <xdr:pic>
      <xdr:nvPicPr>
        <xdr:cNvPr id="11" name="Рисунок 5" descr="07_111G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8" t="1717" r="46669" b="23418"/>
        <a:stretch>
          <a:fillRect/>
        </a:stretch>
      </xdr:blipFill>
      <xdr:spPr bwMode="auto">
        <a:xfrm>
          <a:off x="1971675" y="2095500"/>
          <a:ext cx="657225" cy="4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609601</xdr:colOff>
      <xdr:row>11</xdr:row>
      <xdr:rowOff>76200</xdr:rowOff>
    </xdr:from>
    <xdr:to>
      <xdr:col>2</xdr:col>
      <xdr:colOff>1104901</xdr:colOff>
      <xdr:row>11</xdr:row>
      <xdr:rowOff>504825</xdr:rowOff>
    </xdr:to>
    <xdr:pic>
      <xdr:nvPicPr>
        <xdr:cNvPr id="12" name="Рисунок 6" descr="07_112G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0" t="195" r="59770" b="25600"/>
        <a:stretch>
          <a:fillRect/>
        </a:stretch>
      </xdr:blipFill>
      <xdr:spPr bwMode="auto">
        <a:xfrm>
          <a:off x="1924051" y="2743200"/>
          <a:ext cx="4953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638176</xdr:colOff>
      <xdr:row>12</xdr:row>
      <xdr:rowOff>66675</xdr:rowOff>
    </xdr:from>
    <xdr:to>
      <xdr:col>2</xdr:col>
      <xdr:colOff>1057276</xdr:colOff>
      <xdr:row>12</xdr:row>
      <xdr:rowOff>355058</xdr:rowOff>
    </xdr:to>
    <xdr:pic>
      <xdr:nvPicPr>
        <xdr:cNvPr id="13" name="Рисунок 7" descr="07_113G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2" t="22318" r="54771" b="26836"/>
        <a:stretch>
          <a:fillRect/>
        </a:stretch>
      </xdr:blipFill>
      <xdr:spPr bwMode="auto">
        <a:xfrm>
          <a:off x="1952626" y="3400425"/>
          <a:ext cx="419100" cy="288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13</xdr:row>
      <xdr:rowOff>247650</xdr:rowOff>
    </xdr:from>
    <xdr:to>
      <xdr:col>2</xdr:col>
      <xdr:colOff>1129081</xdr:colOff>
      <xdr:row>13</xdr:row>
      <xdr:rowOff>581026</xdr:rowOff>
    </xdr:to>
    <xdr:pic>
      <xdr:nvPicPr>
        <xdr:cNvPr id="14" name="Рисунок 8" descr="07_114G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" t="21465" r="43169" b="23924"/>
        <a:stretch>
          <a:fillRect/>
        </a:stretch>
      </xdr:blipFill>
      <xdr:spPr bwMode="auto">
        <a:xfrm>
          <a:off x="1857375" y="4048125"/>
          <a:ext cx="586156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kbarsenal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kbarsenal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G35"/>
  <sheetViews>
    <sheetView tabSelected="1" zoomScale="70" zoomScaleNormal="70" workbookViewId="0">
      <selection activeCell="E34" sqref="E34"/>
    </sheetView>
  </sheetViews>
  <sheetFormatPr defaultColWidth="9.109375" defaultRowHeight="13.8" x14ac:dyDescent="0.25"/>
  <cols>
    <col min="1" max="1" width="9.109375" style="4"/>
    <col min="2" max="2" width="28.44140625" style="4" customWidth="1"/>
    <col min="3" max="3" width="39.44140625" style="4" customWidth="1"/>
    <col min="4" max="4" width="80.109375" style="4" customWidth="1"/>
    <col min="5" max="5" width="16.109375" style="55" customWidth="1"/>
    <col min="6" max="6" width="28.109375" style="4" customWidth="1"/>
    <col min="7" max="7" width="30" style="4" customWidth="1"/>
    <col min="8" max="8" width="51.44140625" style="4" customWidth="1"/>
    <col min="9" max="9" width="9.109375" style="4"/>
    <col min="10" max="10" width="11.44140625" style="4" customWidth="1"/>
    <col min="11" max="11" width="16.88671875" style="4" customWidth="1"/>
    <col min="12" max="16384" width="9.109375" style="4"/>
  </cols>
  <sheetData>
    <row r="1" spans="1:7" s="3" customFormat="1" ht="163.5" customHeight="1" x14ac:dyDescent="0.25">
      <c r="A1" s="74" t="s">
        <v>72</v>
      </c>
      <c r="B1" s="75"/>
      <c r="C1" s="75"/>
      <c r="D1" s="76"/>
      <c r="E1" s="35" t="s">
        <v>7</v>
      </c>
      <c r="F1" s="36" t="s">
        <v>8</v>
      </c>
      <c r="G1" s="14" t="s">
        <v>164</v>
      </c>
    </row>
    <row r="2" spans="1:7" ht="169.5" customHeight="1" x14ac:dyDescent="0.3">
      <c r="A2" s="20">
        <v>1</v>
      </c>
      <c r="B2" s="37" t="s">
        <v>59</v>
      </c>
      <c r="C2" s="21"/>
      <c r="D2" s="37" t="s">
        <v>97</v>
      </c>
      <c r="E2" s="23">
        <f>E16+E19+E21+E25+E32+E32+E33+E34</f>
        <v>36963</v>
      </c>
      <c r="F2" s="18"/>
      <c r="G2" s="18"/>
    </row>
    <row r="3" spans="1:7" ht="170.25" customHeight="1" x14ac:dyDescent="0.3">
      <c r="A3" s="24">
        <v>2</v>
      </c>
      <c r="B3" s="37" t="s">
        <v>60</v>
      </c>
      <c r="C3" s="29"/>
      <c r="D3" s="37" t="s">
        <v>98</v>
      </c>
      <c r="E3" s="23">
        <f>E17+E19+E20+E21+E25+E32+E32+E33+E34</f>
        <v>54811</v>
      </c>
      <c r="F3" s="18"/>
      <c r="G3" s="18"/>
    </row>
    <row r="4" spans="1:7" ht="182.25" customHeight="1" x14ac:dyDescent="0.3">
      <c r="A4" s="20">
        <v>3</v>
      </c>
      <c r="B4" s="37" t="s">
        <v>61</v>
      </c>
      <c r="C4" s="29"/>
      <c r="D4" s="37" t="s">
        <v>99</v>
      </c>
      <c r="E4" s="23">
        <f>E2+E18</f>
        <v>71009</v>
      </c>
      <c r="F4" s="18"/>
      <c r="G4" s="18"/>
    </row>
    <row r="5" spans="1:7" ht="184.5" customHeight="1" x14ac:dyDescent="0.3">
      <c r="A5" s="24">
        <v>4</v>
      </c>
      <c r="B5" s="37" t="s">
        <v>61</v>
      </c>
      <c r="C5" s="38"/>
      <c r="D5" s="39" t="s">
        <v>100</v>
      </c>
      <c r="E5" s="23">
        <f>E2-E19+E18+E29+E30</f>
        <v>70045</v>
      </c>
      <c r="F5" s="18"/>
      <c r="G5" s="18"/>
    </row>
    <row r="6" spans="1:7" ht="184.5" customHeight="1" x14ac:dyDescent="0.3">
      <c r="A6" s="20">
        <v>5</v>
      </c>
      <c r="B6" s="37" t="s">
        <v>62</v>
      </c>
      <c r="C6" s="38"/>
      <c r="D6" s="39" t="s">
        <v>101</v>
      </c>
      <c r="E6" s="23">
        <f>E16+E18+E20+E23+E26+E32*2+E33+E34</f>
        <v>82370</v>
      </c>
      <c r="F6" s="18"/>
      <c r="G6" s="18"/>
    </row>
    <row r="7" spans="1:7" ht="168.75" customHeight="1" x14ac:dyDescent="0.3">
      <c r="A7" s="24">
        <v>6</v>
      </c>
      <c r="B7" s="37" t="s">
        <v>63</v>
      </c>
      <c r="C7" s="38"/>
      <c r="D7" s="39" t="s">
        <v>102</v>
      </c>
      <c r="E7" s="23">
        <f>E16*2+E19+E22+E27+E34+E33+E32*2+E31</f>
        <v>57392</v>
      </c>
      <c r="F7" s="18"/>
      <c r="G7" s="18"/>
    </row>
    <row r="8" spans="1:7" ht="176.25" customHeight="1" x14ac:dyDescent="0.3">
      <c r="A8" s="24">
        <v>8</v>
      </c>
      <c r="B8" s="37" t="s">
        <v>64</v>
      </c>
      <c r="C8" s="38"/>
      <c r="D8" s="39" t="s">
        <v>103</v>
      </c>
      <c r="E8" s="23">
        <f>E16+E17+E19+E22+E27+E31+E32*2+E33+E34</f>
        <v>70785</v>
      </c>
      <c r="F8" s="18"/>
      <c r="G8" s="18"/>
    </row>
    <row r="9" spans="1:7" ht="168" customHeight="1" x14ac:dyDescent="0.3">
      <c r="A9" s="20">
        <v>9</v>
      </c>
      <c r="B9" s="37" t="s">
        <v>65</v>
      </c>
      <c r="C9" s="38"/>
      <c r="D9" s="39" t="s">
        <v>104</v>
      </c>
      <c r="E9" s="23">
        <f>E17*2+E19+E22+E27+E31+E32*2+E33+E34</f>
        <v>84178</v>
      </c>
      <c r="F9" s="18"/>
      <c r="G9" s="18"/>
    </row>
    <row r="10" spans="1:7" ht="184.5" customHeight="1" x14ac:dyDescent="0.3">
      <c r="A10" s="20">
        <v>7</v>
      </c>
      <c r="B10" s="37" t="s">
        <v>66</v>
      </c>
      <c r="C10" s="38"/>
      <c r="D10" s="39" t="s">
        <v>105</v>
      </c>
      <c r="E10" s="23">
        <f>E16*2+E17+E23+E26+E34+E33+E32*2</f>
        <v>84494</v>
      </c>
      <c r="F10" s="18"/>
      <c r="G10" s="18"/>
    </row>
    <row r="11" spans="1:7" ht="184.5" customHeight="1" x14ac:dyDescent="0.3">
      <c r="A11" s="24">
        <v>10</v>
      </c>
      <c r="B11" s="37" t="s">
        <v>67</v>
      </c>
      <c r="C11" s="38"/>
      <c r="D11" s="39" t="s">
        <v>106</v>
      </c>
      <c r="E11" s="23">
        <f>E16*2+E18+E24+E28+E31+E32*2+E33+E34</f>
        <v>103536</v>
      </c>
      <c r="F11" s="18"/>
      <c r="G11" s="18"/>
    </row>
    <row r="12" spans="1:7" ht="184.5" customHeight="1" x14ac:dyDescent="0.3">
      <c r="A12" s="20">
        <v>11</v>
      </c>
      <c r="B12" s="37" t="s">
        <v>68</v>
      </c>
      <c r="C12" s="38"/>
      <c r="D12" s="39" t="s">
        <v>107</v>
      </c>
      <c r="E12" s="23">
        <f>E16*2+E18*2+E24+E28+E29+E30+E32*2+E33+E34</f>
        <v>139082</v>
      </c>
      <c r="F12" s="18"/>
      <c r="G12" s="18"/>
    </row>
    <row r="13" spans="1:7" ht="184.5" customHeight="1" x14ac:dyDescent="0.3">
      <c r="A13" s="24">
        <v>12</v>
      </c>
      <c r="B13" s="37" t="s">
        <v>69</v>
      </c>
      <c r="C13" s="38"/>
      <c r="D13" s="39" t="s">
        <v>108</v>
      </c>
      <c r="E13" s="23">
        <f>E16*2+E17*2+E24+E28+E31+E32*2+E33+E34</f>
        <v>123508</v>
      </c>
      <c r="F13" s="18"/>
      <c r="G13" s="18"/>
    </row>
    <row r="14" spans="1:7" ht="184.5" customHeight="1" x14ac:dyDescent="0.3">
      <c r="A14" s="20">
        <v>13</v>
      </c>
      <c r="B14" s="37" t="s">
        <v>70</v>
      </c>
      <c r="C14" s="38"/>
      <c r="D14" s="39" t="s">
        <v>109</v>
      </c>
      <c r="E14" s="23">
        <f>E16*2+E18*2+E19+E22+E27+E31+E32+E32+E33+E34</f>
        <v>125484</v>
      </c>
      <c r="F14" s="18"/>
      <c r="G14" s="18"/>
    </row>
    <row r="15" spans="1:7" ht="27" customHeight="1" x14ac:dyDescent="0.3">
      <c r="A15" s="77" t="s">
        <v>0</v>
      </c>
      <c r="B15" s="77"/>
      <c r="C15" s="77"/>
      <c r="D15" s="77"/>
      <c r="E15" s="77"/>
      <c r="F15" s="18"/>
      <c r="G15" s="18"/>
    </row>
    <row r="16" spans="1:7" ht="62.4" x14ac:dyDescent="0.3">
      <c r="A16" s="29">
        <v>1</v>
      </c>
      <c r="B16" s="40" t="s">
        <v>9</v>
      </c>
      <c r="C16" s="78"/>
      <c r="D16" s="30" t="s">
        <v>145</v>
      </c>
      <c r="E16" s="56">
        <v>13616</v>
      </c>
      <c r="G16" s="18"/>
    </row>
    <row r="17" spans="1:7" ht="62.4" x14ac:dyDescent="0.3">
      <c r="A17" s="29">
        <v>2</v>
      </c>
      <c r="B17" s="40" t="s">
        <v>10</v>
      </c>
      <c r="C17" s="79"/>
      <c r="D17" s="30" t="s">
        <v>146</v>
      </c>
      <c r="E17" s="56">
        <v>27009</v>
      </c>
      <c r="G17" s="18"/>
    </row>
    <row r="18" spans="1:7" ht="78" x14ac:dyDescent="0.3">
      <c r="A18" s="29">
        <v>3</v>
      </c>
      <c r="B18" s="40" t="s">
        <v>11</v>
      </c>
      <c r="C18" s="80"/>
      <c r="D18" s="30" t="s">
        <v>147</v>
      </c>
      <c r="E18" s="56">
        <v>34046</v>
      </c>
      <c r="G18" s="18"/>
    </row>
    <row r="19" spans="1:7" ht="49.5" customHeight="1" x14ac:dyDescent="0.3">
      <c r="A19" s="29">
        <v>4</v>
      </c>
      <c r="B19" s="40" t="s">
        <v>12</v>
      </c>
      <c r="C19" s="40"/>
      <c r="D19" s="30" t="s">
        <v>148</v>
      </c>
      <c r="E19" s="56">
        <v>3356</v>
      </c>
      <c r="G19" s="18"/>
    </row>
    <row r="20" spans="1:7" ht="38.25" customHeight="1" x14ac:dyDescent="0.3">
      <c r="A20" s="29">
        <v>5</v>
      </c>
      <c r="B20" s="40" t="s">
        <v>13</v>
      </c>
      <c r="C20" s="40"/>
      <c r="D20" s="33" t="s">
        <v>149</v>
      </c>
      <c r="E20" s="56">
        <v>4455</v>
      </c>
      <c r="G20" s="18"/>
    </row>
    <row r="21" spans="1:7" ht="42.75" customHeight="1" x14ac:dyDescent="0.3">
      <c r="A21" s="29">
        <v>6</v>
      </c>
      <c r="B21" s="40" t="s">
        <v>14</v>
      </c>
      <c r="C21" s="40"/>
      <c r="D21" s="33" t="s">
        <v>150</v>
      </c>
      <c r="E21" s="56">
        <v>11846</v>
      </c>
      <c r="G21" s="18"/>
    </row>
    <row r="22" spans="1:7" ht="44.25" customHeight="1" x14ac:dyDescent="0.3">
      <c r="A22" s="29">
        <v>7</v>
      </c>
      <c r="B22" s="40" t="s">
        <v>15</v>
      </c>
      <c r="C22" s="40"/>
      <c r="D22" s="33" t="s">
        <v>152</v>
      </c>
      <c r="E22" s="56">
        <v>16359</v>
      </c>
      <c r="G22" s="18"/>
    </row>
    <row r="23" spans="1:7" ht="42.75" customHeight="1" x14ac:dyDescent="0.3">
      <c r="A23" s="29">
        <v>8</v>
      </c>
      <c r="B23" s="40" t="s">
        <v>16</v>
      </c>
      <c r="C23" s="40"/>
      <c r="D23" s="33" t="s">
        <v>151</v>
      </c>
      <c r="E23" s="57">
        <v>21636</v>
      </c>
      <c r="F23" s="18"/>
      <c r="G23" s="18"/>
    </row>
    <row r="24" spans="1:7" ht="42.75" customHeight="1" x14ac:dyDescent="0.3">
      <c r="A24" s="29">
        <v>9</v>
      </c>
      <c r="B24" s="41" t="s">
        <v>17</v>
      </c>
      <c r="C24" s="41"/>
      <c r="D24" s="33" t="s">
        <v>153</v>
      </c>
      <c r="E24" s="57">
        <v>31525</v>
      </c>
      <c r="F24" s="18"/>
      <c r="G24" s="18"/>
    </row>
    <row r="25" spans="1:7" ht="18" x14ac:dyDescent="0.3">
      <c r="A25" s="29">
        <v>10</v>
      </c>
      <c r="B25" s="41" t="s">
        <v>19</v>
      </c>
      <c r="C25" s="71"/>
      <c r="D25" s="33" t="s">
        <v>154</v>
      </c>
      <c r="E25" s="58">
        <v>5784</v>
      </c>
      <c r="F25" s="18"/>
      <c r="G25" s="18"/>
    </row>
    <row r="26" spans="1:7" ht="18" x14ac:dyDescent="0.3">
      <c r="A26" s="29">
        <v>11</v>
      </c>
      <c r="B26" s="41" t="s">
        <v>20</v>
      </c>
      <c r="C26" s="72"/>
      <c r="D26" s="33" t="s">
        <v>155</v>
      </c>
      <c r="E26" s="58">
        <v>6256</v>
      </c>
      <c r="F26" s="18"/>
      <c r="G26" s="18"/>
    </row>
    <row r="27" spans="1:7" ht="18" x14ac:dyDescent="0.3">
      <c r="A27" s="29">
        <v>12</v>
      </c>
      <c r="B27" s="41" t="s">
        <v>21</v>
      </c>
      <c r="C27" s="72"/>
      <c r="D27" s="33" t="s">
        <v>156</v>
      </c>
      <c r="E27" s="58">
        <v>7192</v>
      </c>
      <c r="F27" s="18"/>
      <c r="G27" s="18"/>
    </row>
    <row r="28" spans="1:7" ht="18" x14ac:dyDescent="0.3">
      <c r="A28" s="29">
        <v>13</v>
      </c>
      <c r="B28" s="41" t="s">
        <v>22</v>
      </c>
      <c r="C28" s="73"/>
      <c r="D28" s="33" t="s">
        <v>157</v>
      </c>
      <c r="E28" s="58">
        <v>7480</v>
      </c>
      <c r="F28" s="18"/>
      <c r="G28" s="18"/>
    </row>
    <row r="29" spans="1:7" ht="32.25" customHeight="1" x14ac:dyDescent="0.3">
      <c r="A29" s="29">
        <v>14</v>
      </c>
      <c r="B29" s="66" t="s">
        <v>18</v>
      </c>
      <c r="C29" s="66"/>
      <c r="D29" s="34" t="s">
        <v>79</v>
      </c>
      <c r="E29" s="58">
        <v>755</v>
      </c>
      <c r="G29" s="18"/>
    </row>
    <row r="30" spans="1:7" ht="52.5" customHeight="1" x14ac:dyDescent="0.3">
      <c r="A30" s="29">
        <v>15</v>
      </c>
      <c r="B30" s="67"/>
      <c r="C30" s="67"/>
      <c r="D30" s="34" t="s">
        <v>74</v>
      </c>
      <c r="E30" s="58">
        <v>1637</v>
      </c>
      <c r="F30" s="18"/>
      <c r="G30" s="18"/>
    </row>
    <row r="31" spans="1:7" ht="51" customHeight="1" x14ac:dyDescent="0.3">
      <c r="A31" s="29">
        <v>16</v>
      </c>
      <c r="B31" s="67"/>
      <c r="C31" s="67"/>
      <c r="D31" s="34" t="s">
        <v>75</v>
      </c>
      <c r="E31" s="58">
        <v>892</v>
      </c>
      <c r="F31" s="18"/>
      <c r="G31" s="18"/>
    </row>
    <row r="32" spans="1:7" ht="48.75" customHeight="1" x14ac:dyDescent="0.3">
      <c r="A32" s="29">
        <v>17</v>
      </c>
      <c r="B32" s="67"/>
      <c r="C32" s="67"/>
      <c r="D32" s="33" t="s">
        <v>77</v>
      </c>
      <c r="E32" s="58">
        <v>739</v>
      </c>
      <c r="F32" s="18"/>
      <c r="G32" s="18"/>
    </row>
    <row r="33" spans="1:7" ht="47.25" customHeight="1" x14ac:dyDescent="0.3">
      <c r="A33" s="29">
        <v>18</v>
      </c>
      <c r="B33" s="67"/>
      <c r="C33" s="67"/>
      <c r="D33" s="34" t="s">
        <v>76</v>
      </c>
      <c r="E33" s="58">
        <v>464</v>
      </c>
      <c r="F33" s="18"/>
      <c r="G33" s="18"/>
    </row>
    <row r="34" spans="1:7" ht="47.25" customHeight="1" x14ac:dyDescent="0.3">
      <c r="A34" s="29">
        <v>19</v>
      </c>
      <c r="B34" s="68"/>
      <c r="C34" s="68"/>
      <c r="D34" s="34" t="s">
        <v>78</v>
      </c>
      <c r="E34" s="58">
        <v>419</v>
      </c>
      <c r="F34" s="18"/>
      <c r="G34" s="18"/>
    </row>
    <row r="35" spans="1:7" ht="66.75" customHeight="1" x14ac:dyDescent="0.3">
      <c r="A35" s="69" t="s">
        <v>56</v>
      </c>
      <c r="B35" s="70"/>
      <c r="C35" s="70"/>
      <c r="D35" s="70"/>
      <c r="E35" s="70"/>
      <c r="F35" s="18"/>
      <c r="G35" s="18"/>
    </row>
  </sheetData>
  <mergeCells count="7">
    <mergeCell ref="C29:C34"/>
    <mergeCell ref="B29:B34"/>
    <mergeCell ref="A35:E35"/>
    <mergeCell ref="C25:C28"/>
    <mergeCell ref="A1:D1"/>
    <mergeCell ref="A15:E15"/>
    <mergeCell ref="C16:C18"/>
  </mergeCells>
  <hyperlinks>
    <hyperlink ref="F1" r:id="rId1" xr:uid="{00000000-0004-0000-0000-000000000000}"/>
  </hyperlinks>
  <pageMargins left="0.7" right="0.7" top="0.75" bottom="0.75" header="0.3" footer="0.3"/>
  <pageSetup paperSize="9" scale="37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44"/>
  <sheetViews>
    <sheetView zoomScale="80" zoomScaleNormal="80" workbookViewId="0">
      <selection activeCell="D36" sqref="D36"/>
    </sheetView>
  </sheetViews>
  <sheetFormatPr defaultRowHeight="14.4" x14ac:dyDescent="0.3"/>
  <cols>
    <col min="1" max="1" width="6.5546875" customWidth="1"/>
    <col min="2" max="2" width="44.5546875" customWidth="1"/>
    <col min="3" max="3" width="108.88671875" customWidth="1"/>
    <col min="4" max="4" width="17.5546875" style="60" customWidth="1"/>
    <col min="5" max="5" width="17.109375" customWidth="1"/>
    <col min="6" max="6" width="32.44140625" customWidth="1"/>
    <col min="7" max="7" width="14.109375" customWidth="1"/>
  </cols>
  <sheetData>
    <row r="1" spans="1:7" s="3" customFormat="1" ht="125.25" customHeight="1" x14ac:dyDescent="0.3">
      <c r="A1" s="74" t="s">
        <v>84</v>
      </c>
      <c r="B1" s="75"/>
      <c r="C1" s="76"/>
      <c r="D1" s="83" t="s">
        <v>8</v>
      </c>
      <c r="E1" s="84"/>
      <c r="F1" s="14" t="s">
        <v>163</v>
      </c>
      <c r="G1" s="15"/>
    </row>
    <row r="2" spans="1:7" ht="60" customHeight="1" x14ac:dyDescent="0.3">
      <c r="A2" s="81" t="s">
        <v>73</v>
      </c>
      <c r="B2" s="82"/>
      <c r="C2" s="82"/>
      <c r="D2" s="16"/>
      <c r="E2" s="17"/>
      <c r="F2" s="18"/>
      <c r="G2" s="18"/>
    </row>
    <row r="3" spans="1:7" ht="42" customHeight="1" x14ac:dyDescent="0.3">
      <c r="A3" s="88" t="s">
        <v>1</v>
      </c>
      <c r="B3" s="88" t="s">
        <v>2</v>
      </c>
      <c r="C3" s="88" t="s">
        <v>3</v>
      </c>
      <c r="D3" s="92" t="s">
        <v>4</v>
      </c>
      <c r="E3" s="93"/>
      <c r="F3" s="18"/>
      <c r="G3" s="18"/>
    </row>
    <row r="4" spans="1:7" ht="46.5" customHeight="1" x14ac:dyDescent="0.3">
      <c r="A4" s="89"/>
      <c r="B4" s="89"/>
      <c r="C4" s="89"/>
      <c r="D4" s="19" t="s">
        <v>24</v>
      </c>
      <c r="E4" s="19" t="s">
        <v>23</v>
      </c>
      <c r="F4" s="18"/>
      <c r="G4" s="18"/>
    </row>
    <row r="5" spans="1:7" s="2" customFormat="1" ht="242.25" customHeight="1" x14ac:dyDescent="0.3">
      <c r="A5" s="20">
        <v>1</v>
      </c>
      <c r="B5" s="21"/>
      <c r="C5" s="22" t="s">
        <v>110</v>
      </c>
      <c r="D5" s="23"/>
      <c r="E5" s="23">
        <f>D19*2+D22*4+D23*2+D24*6+D31*2+D33*4+D36+D37</f>
        <v>334478</v>
      </c>
    </row>
    <row r="6" spans="1:7" s="2" customFormat="1" ht="163.5" customHeight="1" x14ac:dyDescent="0.3">
      <c r="A6" s="20">
        <v>2</v>
      </c>
      <c r="B6" s="21"/>
      <c r="C6" s="22" t="s">
        <v>111</v>
      </c>
      <c r="D6" s="23">
        <f>D19*2+D22*4+D28*2+D33*4+D26*2+D36+D37</f>
        <v>357704</v>
      </c>
      <c r="E6" s="23">
        <f>D6-D28*2+D31*2</f>
        <v>343752</v>
      </c>
    </row>
    <row r="7" spans="1:7" s="2" customFormat="1" ht="161.25" customHeight="1" x14ac:dyDescent="0.3">
      <c r="A7" s="20">
        <v>3</v>
      </c>
      <c r="B7" s="21"/>
      <c r="C7" s="22" t="s">
        <v>112</v>
      </c>
      <c r="D7" s="23">
        <f>D19*2+D22*3+D26*2+D28*2+D33*4+D36+D37+D25</f>
        <v>348543</v>
      </c>
      <c r="E7" s="23">
        <f>D7-D28*2+D31*2</f>
        <v>334591</v>
      </c>
    </row>
    <row r="8" spans="1:7" ht="159.75" customHeight="1" x14ac:dyDescent="0.3">
      <c r="A8" s="20">
        <v>4</v>
      </c>
      <c r="B8" s="24"/>
      <c r="C8" s="22" t="s">
        <v>113</v>
      </c>
      <c r="D8" s="23">
        <f>D21*2+D22*2+D29+D35+D36+D37</f>
        <v>104538</v>
      </c>
      <c r="E8" s="23">
        <f>D8-D29+D32</f>
        <v>97401</v>
      </c>
      <c r="F8" s="18"/>
      <c r="G8" s="18"/>
    </row>
    <row r="9" spans="1:7" ht="180" customHeight="1" x14ac:dyDescent="0.3">
      <c r="A9" s="20">
        <v>5</v>
      </c>
      <c r="B9" s="24"/>
      <c r="C9" s="22" t="s">
        <v>114</v>
      </c>
      <c r="D9" s="23">
        <f>D20+D21+D22*6+D28*2+D33*4+D36+D37</f>
        <v>220391</v>
      </c>
      <c r="E9" s="23">
        <f>D9-D28*2+D31*2</f>
        <v>206439</v>
      </c>
      <c r="F9" s="18"/>
      <c r="G9" s="18"/>
    </row>
    <row r="10" spans="1:7" s="2" customFormat="1" ht="171" customHeight="1" x14ac:dyDescent="0.3">
      <c r="A10" s="20">
        <v>6</v>
      </c>
      <c r="B10" s="21"/>
      <c r="C10" s="22" t="s">
        <v>115</v>
      </c>
      <c r="D10" s="23">
        <f>D19+D20+D22*4+D23+D27*2+D34*2+D36+D37</f>
        <v>241887</v>
      </c>
      <c r="E10" s="23"/>
    </row>
    <row r="11" spans="1:7" ht="169.5" customHeight="1" x14ac:dyDescent="0.3">
      <c r="A11" s="20">
        <v>7</v>
      </c>
      <c r="B11" s="24"/>
      <c r="C11" s="22" t="s">
        <v>116</v>
      </c>
      <c r="D11" s="23">
        <f>D19+D23*2+D27*2+D34*2+D36+D37+D25</f>
        <v>208377</v>
      </c>
      <c r="E11" s="23"/>
      <c r="F11" s="18"/>
      <c r="G11" s="25" t="s">
        <v>58</v>
      </c>
    </row>
    <row r="12" spans="1:7" ht="169.5" customHeight="1" x14ac:dyDescent="0.3">
      <c r="A12" s="20">
        <v>8</v>
      </c>
      <c r="B12" s="24"/>
      <c r="C12" s="22" t="s">
        <v>117</v>
      </c>
      <c r="D12" s="23">
        <f>'LOFT для Автосервиса'!E6+'LOFT для Гаража'!D33*2+'LOFT для Гаража'!D36</f>
        <v>121063</v>
      </c>
      <c r="E12" s="23"/>
      <c r="F12" s="18"/>
      <c r="G12" s="25"/>
    </row>
    <row r="13" spans="1:7" ht="180" customHeight="1" x14ac:dyDescent="0.3">
      <c r="A13" s="26">
        <v>1</v>
      </c>
      <c r="B13" s="24"/>
      <c r="C13" s="22" t="s">
        <v>118</v>
      </c>
      <c r="D13" s="23"/>
      <c r="E13" s="27">
        <v>273635</v>
      </c>
      <c r="F13" s="18"/>
      <c r="G13" s="25"/>
    </row>
    <row r="14" spans="1:7" ht="169.5" customHeight="1" x14ac:dyDescent="0.3">
      <c r="A14" s="26">
        <v>2</v>
      </c>
      <c r="B14" s="24"/>
      <c r="C14" s="22" t="s">
        <v>119</v>
      </c>
      <c r="D14" s="23"/>
      <c r="E14" s="27">
        <f>D22*2+D23+D31+D33*2+D36+D37+4752</f>
        <v>114307</v>
      </c>
      <c r="F14" s="18"/>
      <c r="G14" s="25"/>
    </row>
    <row r="15" spans="1:7" ht="168" customHeight="1" x14ac:dyDescent="0.3">
      <c r="A15" s="26">
        <v>3</v>
      </c>
      <c r="B15" s="24"/>
      <c r="C15" s="28" t="s">
        <v>120</v>
      </c>
      <c r="D15" s="23"/>
      <c r="E15" s="27">
        <f>D23*2+4752*2+D31</f>
        <v>78182</v>
      </c>
      <c r="F15" s="18"/>
      <c r="G15" s="25"/>
    </row>
    <row r="16" spans="1:7" ht="151.5" customHeight="1" x14ac:dyDescent="0.3">
      <c r="A16" s="26">
        <v>4</v>
      </c>
      <c r="B16" s="24"/>
      <c r="C16" s="28" t="s">
        <v>121</v>
      </c>
      <c r="D16" s="23"/>
      <c r="E16" s="27">
        <f>D23*2+4752*2+D32</f>
        <v>80075</v>
      </c>
      <c r="F16" s="18"/>
      <c r="G16" s="25"/>
    </row>
    <row r="17" spans="1:7" ht="169.5" customHeight="1" x14ac:dyDescent="0.3">
      <c r="A17" s="26">
        <v>5</v>
      </c>
      <c r="B17" s="24"/>
      <c r="C17" s="28" t="s">
        <v>122</v>
      </c>
      <c r="D17" s="23"/>
      <c r="E17" s="27">
        <f>D23+4752+9720</f>
        <v>41481</v>
      </c>
      <c r="F17" s="18"/>
      <c r="G17" s="25"/>
    </row>
    <row r="18" spans="1:7" ht="27" customHeight="1" x14ac:dyDescent="0.3">
      <c r="A18" s="77" t="s">
        <v>0</v>
      </c>
      <c r="B18" s="77"/>
      <c r="C18" s="77"/>
      <c r="D18" s="77"/>
      <c r="E18" s="77"/>
      <c r="F18" s="18"/>
      <c r="G18" s="18"/>
    </row>
    <row r="19" spans="1:7" ht="63.75" customHeight="1" x14ac:dyDescent="0.3">
      <c r="A19" s="29">
        <v>1</v>
      </c>
      <c r="B19" s="52" t="s">
        <v>143</v>
      </c>
      <c r="C19" s="30" t="s">
        <v>158</v>
      </c>
      <c r="D19" s="56">
        <v>57692</v>
      </c>
      <c r="E19" s="31"/>
      <c r="F19" s="18"/>
      <c r="G19" s="18"/>
    </row>
    <row r="20" spans="1:7" ht="46.8" x14ac:dyDescent="0.3">
      <c r="A20" s="29">
        <v>2</v>
      </c>
      <c r="B20" s="50"/>
      <c r="C20" s="30" t="s">
        <v>123</v>
      </c>
      <c r="D20" s="32">
        <f>D21+2089</f>
        <v>10510</v>
      </c>
      <c r="E20" s="31"/>
      <c r="F20" s="18"/>
      <c r="G20" s="18"/>
    </row>
    <row r="21" spans="1:7" ht="45.75" customHeight="1" x14ac:dyDescent="0.3">
      <c r="A21" s="29">
        <v>3</v>
      </c>
      <c r="B21" s="50"/>
      <c r="C21" s="30" t="s">
        <v>124</v>
      </c>
      <c r="D21" s="32">
        <v>8421</v>
      </c>
      <c r="E21" s="31"/>
      <c r="F21" s="18"/>
      <c r="G21" s="18"/>
    </row>
    <row r="22" spans="1:7" ht="69.75" customHeight="1" x14ac:dyDescent="0.3">
      <c r="A22" s="29">
        <v>4</v>
      </c>
      <c r="B22" s="51" t="s">
        <v>142</v>
      </c>
      <c r="C22" s="30" t="s">
        <v>159</v>
      </c>
      <c r="D22" s="61">
        <f>'LOFT для Автосервиса'!E16</f>
        <v>13616</v>
      </c>
      <c r="E22" s="31"/>
      <c r="F22" s="18"/>
      <c r="G22" s="18"/>
    </row>
    <row r="23" spans="1:7" ht="63.75" customHeight="1" x14ac:dyDescent="0.3">
      <c r="A23" s="29">
        <v>5</v>
      </c>
      <c r="B23" s="51" t="s">
        <v>10</v>
      </c>
      <c r="C23" s="30" t="s">
        <v>160</v>
      </c>
      <c r="D23" s="56">
        <f>'LOFT для Автосервиса'!E17</f>
        <v>27009</v>
      </c>
      <c r="E23" s="31"/>
      <c r="F23" s="18"/>
      <c r="G23" s="18"/>
    </row>
    <row r="24" spans="1:7" ht="63.75" customHeight="1" x14ac:dyDescent="0.3">
      <c r="A24" s="29"/>
      <c r="B24" s="50"/>
      <c r="C24" s="30" t="s">
        <v>141</v>
      </c>
      <c r="D24" s="32">
        <v>800</v>
      </c>
      <c r="E24" s="31"/>
      <c r="F24" s="18"/>
      <c r="G24" s="18"/>
    </row>
    <row r="25" spans="1:7" ht="51.75" customHeight="1" x14ac:dyDescent="0.3">
      <c r="A25" s="29">
        <v>6</v>
      </c>
      <c r="B25" s="51" t="s">
        <v>13</v>
      </c>
      <c r="C25" s="30" t="s">
        <v>161</v>
      </c>
      <c r="D25" s="56">
        <f>'LOFT для Автосервиса'!E20</f>
        <v>4455</v>
      </c>
      <c r="E25" s="31"/>
      <c r="F25" s="18"/>
      <c r="G25" s="18"/>
    </row>
    <row r="26" spans="1:7" ht="56.25" customHeight="1" x14ac:dyDescent="0.3">
      <c r="A26" s="29">
        <v>7</v>
      </c>
      <c r="B26" s="50"/>
      <c r="C26" s="30" t="s">
        <v>162</v>
      </c>
      <c r="D26" s="56">
        <f>'LOFT для Автосервиса'!E18</f>
        <v>34046</v>
      </c>
      <c r="E26" s="31"/>
      <c r="F26" s="18"/>
      <c r="G26" s="18"/>
    </row>
    <row r="27" spans="1:7" ht="42.75" customHeight="1" x14ac:dyDescent="0.3">
      <c r="A27" s="29">
        <v>8</v>
      </c>
      <c r="B27" s="54" t="s">
        <v>144</v>
      </c>
      <c r="C27" s="33" t="s">
        <v>125</v>
      </c>
      <c r="D27" s="56">
        <v>14715</v>
      </c>
      <c r="E27" s="31"/>
      <c r="F27" s="18"/>
      <c r="G27" s="18"/>
    </row>
    <row r="28" spans="1:7" ht="42.75" customHeight="1" x14ac:dyDescent="0.3">
      <c r="A28" s="29">
        <v>9</v>
      </c>
      <c r="B28" s="53"/>
      <c r="C28" s="33" t="s">
        <v>126</v>
      </c>
      <c r="D28" s="56">
        <f>'LOFT для Автосервиса'!E23</f>
        <v>21636</v>
      </c>
      <c r="E28" s="31"/>
      <c r="F28" s="18"/>
      <c r="G28" s="18"/>
    </row>
    <row r="29" spans="1:7" ht="42.75" customHeight="1" x14ac:dyDescent="0.3">
      <c r="A29" s="29">
        <v>10</v>
      </c>
      <c r="B29" s="53"/>
      <c r="C29" s="33" t="s">
        <v>127</v>
      </c>
      <c r="D29" s="56">
        <v>23690</v>
      </c>
      <c r="E29" s="31"/>
      <c r="F29" s="18"/>
      <c r="G29" s="18"/>
    </row>
    <row r="30" spans="1:7" ht="42.75" customHeight="1" x14ac:dyDescent="0.3">
      <c r="A30" s="29">
        <v>11</v>
      </c>
      <c r="B30" s="50"/>
      <c r="C30" s="33" t="s">
        <v>128</v>
      </c>
      <c r="D30" s="56">
        <f>'LOFT для Автосервиса'!E24</f>
        <v>31525</v>
      </c>
      <c r="E30" s="31"/>
      <c r="F30" s="18"/>
      <c r="G30" s="18"/>
    </row>
    <row r="31" spans="1:7" ht="42.75" customHeight="1" x14ac:dyDescent="0.3">
      <c r="A31" s="29">
        <v>12</v>
      </c>
      <c r="B31" s="91" t="s">
        <v>25</v>
      </c>
      <c r="C31" s="30" t="s">
        <v>129</v>
      </c>
      <c r="D31" s="32">
        <v>14660</v>
      </c>
      <c r="E31" s="31"/>
      <c r="F31" s="18"/>
      <c r="G31" s="18"/>
    </row>
    <row r="32" spans="1:7" ht="42.75" customHeight="1" x14ac:dyDescent="0.3">
      <c r="A32" s="29">
        <v>13</v>
      </c>
      <c r="B32" s="90"/>
      <c r="C32" s="30" t="s">
        <v>130</v>
      </c>
      <c r="D32" s="32">
        <v>16553</v>
      </c>
      <c r="E32" s="31"/>
      <c r="F32" s="18"/>
      <c r="G32" s="18"/>
    </row>
    <row r="33" spans="1:7" ht="51.75" customHeight="1" x14ac:dyDescent="0.3">
      <c r="A33" s="29">
        <v>14</v>
      </c>
      <c r="B33" s="90" t="s">
        <v>5</v>
      </c>
      <c r="C33" s="33" t="s">
        <v>131</v>
      </c>
      <c r="D33" s="56">
        <v>17919</v>
      </c>
      <c r="E33" s="31"/>
      <c r="F33" s="18"/>
      <c r="G33" s="18"/>
    </row>
    <row r="34" spans="1:7" ht="51.75" customHeight="1" x14ac:dyDescent="0.3">
      <c r="A34" s="29">
        <v>15</v>
      </c>
      <c r="B34" s="90"/>
      <c r="C34" s="33" t="s">
        <v>132</v>
      </c>
      <c r="D34" s="56">
        <v>28983</v>
      </c>
      <c r="E34" s="31"/>
      <c r="F34" s="18"/>
      <c r="G34" s="18"/>
    </row>
    <row r="35" spans="1:7" ht="30.75" customHeight="1" x14ac:dyDescent="0.3">
      <c r="A35" s="29">
        <v>16</v>
      </c>
      <c r="B35" s="90"/>
      <c r="C35" s="33" t="s">
        <v>133</v>
      </c>
      <c r="D35" s="56">
        <v>31958</v>
      </c>
      <c r="E35" s="31"/>
      <c r="F35" s="18"/>
      <c r="G35" s="18"/>
    </row>
    <row r="36" spans="1:7" ht="120.75" customHeight="1" x14ac:dyDescent="0.3">
      <c r="A36" s="29">
        <v>17</v>
      </c>
      <c r="B36" s="85" t="s">
        <v>6</v>
      </c>
      <c r="C36" s="30" t="s">
        <v>134</v>
      </c>
      <c r="D36" s="32">
        <f>Экраны_и_Держатели!E25</f>
        <v>2855</v>
      </c>
      <c r="E36" s="31"/>
      <c r="F36" s="18"/>
      <c r="G36" s="18"/>
    </row>
    <row r="37" spans="1:7" ht="46.8" x14ac:dyDescent="0.3">
      <c r="A37" s="29">
        <v>18</v>
      </c>
      <c r="B37" s="86"/>
      <c r="C37" s="33" t="s">
        <v>80</v>
      </c>
      <c r="D37" s="56">
        <v>1961</v>
      </c>
      <c r="E37" s="31"/>
      <c r="F37" s="18"/>
      <c r="G37" s="18"/>
    </row>
    <row r="38" spans="1:7" ht="41.25" customHeight="1" x14ac:dyDescent="0.3">
      <c r="A38" s="29">
        <v>19</v>
      </c>
      <c r="B38" s="86"/>
      <c r="C38" s="33" t="s">
        <v>26</v>
      </c>
      <c r="D38" s="32">
        <v>200</v>
      </c>
      <c r="E38" s="31"/>
      <c r="F38" s="18"/>
      <c r="G38" s="18"/>
    </row>
    <row r="39" spans="1:7" ht="41.25" customHeight="1" x14ac:dyDescent="0.3">
      <c r="A39" s="29"/>
      <c r="B39" s="86"/>
      <c r="C39" s="33" t="s">
        <v>27</v>
      </c>
      <c r="D39" s="32">
        <v>200</v>
      </c>
      <c r="E39" s="31"/>
      <c r="F39" s="18"/>
      <c r="G39" s="18"/>
    </row>
    <row r="40" spans="1:7" ht="33" customHeight="1" x14ac:dyDescent="0.3">
      <c r="A40" s="29">
        <v>20</v>
      </c>
      <c r="B40" s="86"/>
      <c r="C40" s="34" t="s">
        <v>81</v>
      </c>
      <c r="D40" s="56">
        <v>2265</v>
      </c>
      <c r="E40" s="31"/>
      <c r="F40" s="18"/>
      <c r="G40" s="18"/>
    </row>
    <row r="41" spans="1:7" ht="33" customHeight="1" x14ac:dyDescent="0.3">
      <c r="A41" s="29">
        <v>21</v>
      </c>
      <c r="B41" s="86"/>
      <c r="C41" s="34" t="s">
        <v>82</v>
      </c>
      <c r="D41" s="56">
        <v>3917</v>
      </c>
      <c r="E41" s="31"/>
      <c r="F41" s="18"/>
      <c r="G41" s="18"/>
    </row>
    <row r="42" spans="1:7" ht="33" customHeight="1" x14ac:dyDescent="0.3">
      <c r="A42" s="29">
        <v>22</v>
      </c>
      <c r="B42" s="87"/>
      <c r="C42" s="34" t="s">
        <v>83</v>
      </c>
      <c r="D42" s="56">
        <v>4287</v>
      </c>
      <c r="E42" s="31"/>
      <c r="F42" s="18"/>
      <c r="G42" s="18"/>
    </row>
    <row r="43" spans="1:7" ht="33" customHeight="1" x14ac:dyDescent="0.3">
      <c r="A43" s="5"/>
      <c r="B43" s="6"/>
      <c r="C43" s="7"/>
      <c r="D43" s="59"/>
      <c r="E43" s="8"/>
    </row>
    <row r="44" spans="1:7" ht="17.399999999999999" x14ac:dyDescent="0.3">
      <c r="C44" s="1"/>
    </row>
  </sheetData>
  <mergeCells count="11">
    <mergeCell ref="A1:C1"/>
    <mergeCell ref="A2:C2"/>
    <mergeCell ref="D1:E1"/>
    <mergeCell ref="B36:B42"/>
    <mergeCell ref="A3:A4"/>
    <mergeCell ref="B3:B4"/>
    <mergeCell ref="C3:C4"/>
    <mergeCell ref="B33:B35"/>
    <mergeCell ref="A18:E18"/>
    <mergeCell ref="B31:B32"/>
    <mergeCell ref="D3:E3"/>
  </mergeCells>
  <phoneticPr fontId="34" type="noConversion"/>
  <hyperlinks>
    <hyperlink ref="D1" r:id="rId1" xr:uid="{00000000-0004-0000-0100-000000000000}"/>
  </hyperlinks>
  <pageMargins left="0.7" right="0.7" top="0.75" bottom="0.75" header="0.3" footer="0.3"/>
  <pageSetup paperSize="9" scale="54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33FF"/>
    <pageSetUpPr fitToPage="1"/>
  </sheetPr>
  <dimension ref="A1:G25"/>
  <sheetViews>
    <sheetView workbookViewId="0">
      <selection activeCell="E25" sqref="E25"/>
    </sheetView>
  </sheetViews>
  <sheetFormatPr defaultRowHeight="64.5" customHeight="1" x14ac:dyDescent="0.35"/>
  <cols>
    <col min="1" max="1" width="5.88671875" style="10" customWidth="1"/>
    <col min="2" max="2" width="13.88671875" style="11" customWidth="1"/>
    <col min="3" max="3" width="28.109375" style="12" customWidth="1"/>
    <col min="4" max="4" width="42.6640625" style="7" customWidth="1"/>
    <col min="5" max="5" width="15.109375" style="13" customWidth="1"/>
    <col min="6" max="6" width="13.21875" style="9" customWidth="1"/>
    <col min="7" max="7" width="12.109375" style="9" customWidth="1"/>
    <col min="8" max="256" width="9.109375" style="9"/>
    <col min="257" max="257" width="5.88671875" style="9" customWidth="1"/>
    <col min="258" max="258" width="13.88671875" style="9" customWidth="1"/>
    <col min="259" max="259" width="28.109375" style="9" customWidth="1"/>
    <col min="260" max="260" width="42.6640625" style="9" customWidth="1"/>
    <col min="261" max="261" width="15.109375" style="9" customWidth="1"/>
    <col min="262" max="512" width="9.109375" style="9"/>
    <col min="513" max="513" width="5.88671875" style="9" customWidth="1"/>
    <col min="514" max="514" width="13.88671875" style="9" customWidth="1"/>
    <col min="515" max="515" width="28.109375" style="9" customWidth="1"/>
    <col min="516" max="516" width="42.6640625" style="9" customWidth="1"/>
    <col min="517" max="517" width="15.109375" style="9" customWidth="1"/>
    <col min="518" max="768" width="9.109375" style="9"/>
    <col min="769" max="769" width="5.88671875" style="9" customWidth="1"/>
    <col min="770" max="770" width="13.88671875" style="9" customWidth="1"/>
    <col min="771" max="771" width="28.109375" style="9" customWidth="1"/>
    <col min="772" max="772" width="42.6640625" style="9" customWidth="1"/>
    <col min="773" max="773" width="15.109375" style="9" customWidth="1"/>
    <col min="774" max="1024" width="9.109375" style="9"/>
    <col min="1025" max="1025" width="5.88671875" style="9" customWidth="1"/>
    <col min="1026" max="1026" width="13.88671875" style="9" customWidth="1"/>
    <col min="1027" max="1027" width="28.109375" style="9" customWidth="1"/>
    <col min="1028" max="1028" width="42.6640625" style="9" customWidth="1"/>
    <col min="1029" max="1029" width="15.109375" style="9" customWidth="1"/>
    <col min="1030" max="1280" width="9.109375" style="9"/>
    <col min="1281" max="1281" width="5.88671875" style="9" customWidth="1"/>
    <col min="1282" max="1282" width="13.88671875" style="9" customWidth="1"/>
    <col min="1283" max="1283" width="28.109375" style="9" customWidth="1"/>
    <col min="1284" max="1284" width="42.6640625" style="9" customWidth="1"/>
    <col min="1285" max="1285" width="15.109375" style="9" customWidth="1"/>
    <col min="1286" max="1536" width="9.109375" style="9"/>
    <col min="1537" max="1537" width="5.88671875" style="9" customWidth="1"/>
    <col min="1538" max="1538" width="13.88671875" style="9" customWidth="1"/>
    <col min="1539" max="1539" width="28.109375" style="9" customWidth="1"/>
    <col min="1540" max="1540" width="42.6640625" style="9" customWidth="1"/>
    <col min="1541" max="1541" width="15.109375" style="9" customWidth="1"/>
    <col min="1542" max="1792" width="9.109375" style="9"/>
    <col min="1793" max="1793" width="5.88671875" style="9" customWidth="1"/>
    <col min="1794" max="1794" width="13.88671875" style="9" customWidth="1"/>
    <col min="1795" max="1795" width="28.109375" style="9" customWidth="1"/>
    <col min="1796" max="1796" width="42.6640625" style="9" customWidth="1"/>
    <col min="1797" max="1797" width="15.109375" style="9" customWidth="1"/>
    <col min="1798" max="2048" width="9.109375" style="9"/>
    <col min="2049" max="2049" width="5.88671875" style="9" customWidth="1"/>
    <col min="2050" max="2050" width="13.88671875" style="9" customWidth="1"/>
    <col min="2051" max="2051" width="28.109375" style="9" customWidth="1"/>
    <col min="2052" max="2052" width="42.6640625" style="9" customWidth="1"/>
    <col min="2053" max="2053" width="15.109375" style="9" customWidth="1"/>
    <col min="2054" max="2304" width="9.109375" style="9"/>
    <col min="2305" max="2305" width="5.88671875" style="9" customWidth="1"/>
    <col min="2306" max="2306" width="13.88671875" style="9" customWidth="1"/>
    <col min="2307" max="2307" width="28.109375" style="9" customWidth="1"/>
    <col min="2308" max="2308" width="42.6640625" style="9" customWidth="1"/>
    <col min="2309" max="2309" width="15.109375" style="9" customWidth="1"/>
    <col min="2310" max="2560" width="9.109375" style="9"/>
    <col min="2561" max="2561" width="5.88671875" style="9" customWidth="1"/>
    <col min="2562" max="2562" width="13.88671875" style="9" customWidth="1"/>
    <col min="2563" max="2563" width="28.109375" style="9" customWidth="1"/>
    <col min="2564" max="2564" width="42.6640625" style="9" customWidth="1"/>
    <col min="2565" max="2565" width="15.109375" style="9" customWidth="1"/>
    <col min="2566" max="2816" width="9.109375" style="9"/>
    <col min="2817" max="2817" width="5.88671875" style="9" customWidth="1"/>
    <col min="2818" max="2818" width="13.88671875" style="9" customWidth="1"/>
    <col min="2819" max="2819" width="28.109375" style="9" customWidth="1"/>
    <col min="2820" max="2820" width="42.6640625" style="9" customWidth="1"/>
    <col min="2821" max="2821" width="15.109375" style="9" customWidth="1"/>
    <col min="2822" max="3072" width="9.109375" style="9"/>
    <col min="3073" max="3073" width="5.88671875" style="9" customWidth="1"/>
    <col min="3074" max="3074" width="13.88671875" style="9" customWidth="1"/>
    <col min="3075" max="3075" width="28.109375" style="9" customWidth="1"/>
    <col min="3076" max="3076" width="42.6640625" style="9" customWidth="1"/>
    <col min="3077" max="3077" width="15.109375" style="9" customWidth="1"/>
    <col min="3078" max="3328" width="9.109375" style="9"/>
    <col min="3329" max="3329" width="5.88671875" style="9" customWidth="1"/>
    <col min="3330" max="3330" width="13.88671875" style="9" customWidth="1"/>
    <col min="3331" max="3331" width="28.109375" style="9" customWidth="1"/>
    <col min="3332" max="3332" width="42.6640625" style="9" customWidth="1"/>
    <col min="3333" max="3333" width="15.109375" style="9" customWidth="1"/>
    <col min="3334" max="3584" width="9.109375" style="9"/>
    <col min="3585" max="3585" width="5.88671875" style="9" customWidth="1"/>
    <col min="3586" max="3586" width="13.88671875" style="9" customWidth="1"/>
    <col min="3587" max="3587" width="28.109375" style="9" customWidth="1"/>
    <col min="3588" max="3588" width="42.6640625" style="9" customWidth="1"/>
    <col min="3589" max="3589" width="15.109375" style="9" customWidth="1"/>
    <col min="3590" max="3840" width="9.109375" style="9"/>
    <col min="3841" max="3841" width="5.88671875" style="9" customWidth="1"/>
    <col min="3842" max="3842" width="13.88671875" style="9" customWidth="1"/>
    <col min="3843" max="3843" width="28.109375" style="9" customWidth="1"/>
    <col min="3844" max="3844" width="42.6640625" style="9" customWidth="1"/>
    <col min="3845" max="3845" width="15.109375" style="9" customWidth="1"/>
    <col min="3846" max="4096" width="9.109375" style="9"/>
    <col min="4097" max="4097" width="5.88671875" style="9" customWidth="1"/>
    <col min="4098" max="4098" width="13.88671875" style="9" customWidth="1"/>
    <col min="4099" max="4099" width="28.109375" style="9" customWidth="1"/>
    <col min="4100" max="4100" width="42.6640625" style="9" customWidth="1"/>
    <col min="4101" max="4101" width="15.109375" style="9" customWidth="1"/>
    <col min="4102" max="4352" width="9.109375" style="9"/>
    <col min="4353" max="4353" width="5.88671875" style="9" customWidth="1"/>
    <col min="4354" max="4354" width="13.88671875" style="9" customWidth="1"/>
    <col min="4355" max="4355" width="28.109375" style="9" customWidth="1"/>
    <col min="4356" max="4356" width="42.6640625" style="9" customWidth="1"/>
    <col min="4357" max="4357" width="15.109375" style="9" customWidth="1"/>
    <col min="4358" max="4608" width="9.109375" style="9"/>
    <col min="4609" max="4609" width="5.88671875" style="9" customWidth="1"/>
    <col min="4610" max="4610" width="13.88671875" style="9" customWidth="1"/>
    <col min="4611" max="4611" width="28.109375" style="9" customWidth="1"/>
    <col min="4612" max="4612" width="42.6640625" style="9" customWidth="1"/>
    <col min="4613" max="4613" width="15.109375" style="9" customWidth="1"/>
    <col min="4614" max="4864" width="9.109375" style="9"/>
    <col min="4865" max="4865" width="5.88671875" style="9" customWidth="1"/>
    <col min="4866" max="4866" width="13.88671875" style="9" customWidth="1"/>
    <col min="4867" max="4867" width="28.109375" style="9" customWidth="1"/>
    <col min="4868" max="4868" width="42.6640625" style="9" customWidth="1"/>
    <col min="4869" max="4869" width="15.109375" style="9" customWidth="1"/>
    <col min="4870" max="5120" width="9.109375" style="9"/>
    <col min="5121" max="5121" width="5.88671875" style="9" customWidth="1"/>
    <col min="5122" max="5122" width="13.88671875" style="9" customWidth="1"/>
    <col min="5123" max="5123" width="28.109375" style="9" customWidth="1"/>
    <col min="5124" max="5124" width="42.6640625" style="9" customWidth="1"/>
    <col min="5125" max="5125" width="15.109375" style="9" customWidth="1"/>
    <col min="5126" max="5376" width="9.109375" style="9"/>
    <col min="5377" max="5377" width="5.88671875" style="9" customWidth="1"/>
    <col min="5378" max="5378" width="13.88671875" style="9" customWidth="1"/>
    <col min="5379" max="5379" width="28.109375" style="9" customWidth="1"/>
    <col min="5380" max="5380" width="42.6640625" style="9" customWidth="1"/>
    <col min="5381" max="5381" width="15.109375" style="9" customWidth="1"/>
    <col min="5382" max="5632" width="9.109375" style="9"/>
    <col min="5633" max="5633" width="5.88671875" style="9" customWidth="1"/>
    <col min="5634" max="5634" width="13.88671875" style="9" customWidth="1"/>
    <col min="5635" max="5635" width="28.109375" style="9" customWidth="1"/>
    <col min="5636" max="5636" width="42.6640625" style="9" customWidth="1"/>
    <col min="5637" max="5637" width="15.109375" style="9" customWidth="1"/>
    <col min="5638" max="5888" width="9.109375" style="9"/>
    <col min="5889" max="5889" width="5.88671875" style="9" customWidth="1"/>
    <col min="5890" max="5890" width="13.88671875" style="9" customWidth="1"/>
    <col min="5891" max="5891" width="28.109375" style="9" customWidth="1"/>
    <col min="5892" max="5892" width="42.6640625" style="9" customWidth="1"/>
    <col min="5893" max="5893" width="15.109375" style="9" customWidth="1"/>
    <col min="5894" max="6144" width="9.109375" style="9"/>
    <col min="6145" max="6145" width="5.88671875" style="9" customWidth="1"/>
    <col min="6146" max="6146" width="13.88671875" style="9" customWidth="1"/>
    <col min="6147" max="6147" width="28.109375" style="9" customWidth="1"/>
    <col min="6148" max="6148" width="42.6640625" style="9" customWidth="1"/>
    <col min="6149" max="6149" width="15.109375" style="9" customWidth="1"/>
    <col min="6150" max="6400" width="9.109375" style="9"/>
    <col min="6401" max="6401" width="5.88671875" style="9" customWidth="1"/>
    <col min="6402" max="6402" width="13.88671875" style="9" customWidth="1"/>
    <col min="6403" max="6403" width="28.109375" style="9" customWidth="1"/>
    <col min="6404" max="6404" width="42.6640625" style="9" customWidth="1"/>
    <col min="6405" max="6405" width="15.109375" style="9" customWidth="1"/>
    <col min="6406" max="6656" width="9.109375" style="9"/>
    <col min="6657" max="6657" width="5.88671875" style="9" customWidth="1"/>
    <col min="6658" max="6658" width="13.88671875" style="9" customWidth="1"/>
    <col min="6659" max="6659" width="28.109375" style="9" customWidth="1"/>
    <col min="6660" max="6660" width="42.6640625" style="9" customWidth="1"/>
    <col min="6661" max="6661" width="15.109375" style="9" customWidth="1"/>
    <col min="6662" max="6912" width="9.109375" style="9"/>
    <col min="6913" max="6913" width="5.88671875" style="9" customWidth="1"/>
    <col min="6914" max="6914" width="13.88671875" style="9" customWidth="1"/>
    <col min="6915" max="6915" width="28.109375" style="9" customWidth="1"/>
    <col min="6916" max="6916" width="42.6640625" style="9" customWidth="1"/>
    <col min="6917" max="6917" width="15.109375" style="9" customWidth="1"/>
    <col min="6918" max="7168" width="9.109375" style="9"/>
    <col min="7169" max="7169" width="5.88671875" style="9" customWidth="1"/>
    <col min="7170" max="7170" width="13.88671875" style="9" customWidth="1"/>
    <col min="7171" max="7171" width="28.109375" style="9" customWidth="1"/>
    <col min="7172" max="7172" width="42.6640625" style="9" customWidth="1"/>
    <col min="7173" max="7173" width="15.109375" style="9" customWidth="1"/>
    <col min="7174" max="7424" width="9.109375" style="9"/>
    <col min="7425" max="7425" width="5.88671875" style="9" customWidth="1"/>
    <col min="7426" max="7426" width="13.88671875" style="9" customWidth="1"/>
    <col min="7427" max="7427" width="28.109375" style="9" customWidth="1"/>
    <col min="7428" max="7428" width="42.6640625" style="9" customWidth="1"/>
    <col min="7429" max="7429" width="15.109375" style="9" customWidth="1"/>
    <col min="7430" max="7680" width="9.109375" style="9"/>
    <col min="7681" max="7681" width="5.88671875" style="9" customWidth="1"/>
    <col min="7682" max="7682" width="13.88671875" style="9" customWidth="1"/>
    <col min="7683" max="7683" width="28.109375" style="9" customWidth="1"/>
    <col min="7684" max="7684" width="42.6640625" style="9" customWidth="1"/>
    <col min="7685" max="7685" width="15.109375" style="9" customWidth="1"/>
    <col min="7686" max="7936" width="9.109375" style="9"/>
    <col min="7937" max="7937" width="5.88671875" style="9" customWidth="1"/>
    <col min="7938" max="7938" width="13.88671875" style="9" customWidth="1"/>
    <col min="7939" max="7939" width="28.109375" style="9" customWidth="1"/>
    <col min="7940" max="7940" width="42.6640625" style="9" customWidth="1"/>
    <col min="7941" max="7941" width="15.109375" style="9" customWidth="1"/>
    <col min="7942" max="8192" width="9.109375" style="9"/>
    <col min="8193" max="8193" width="5.88671875" style="9" customWidth="1"/>
    <col min="8194" max="8194" width="13.88671875" style="9" customWidth="1"/>
    <col min="8195" max="8195" width="28.109375" style="9" customWidth="1"/>
    <col min="8196" max="8196" width="42.6640625" style="9" customWidth="1"/>
    <col min="8197" max="8197" width="15.109375" style="9" customWidth="1"/>
    <col min="8198" max="8448" width="9.109375" style="9"/>
    <col min="8449" max="8449" width="5.88671875" style="9" customWidth="1"/>
    <col min="8450" max="8450" width="13.88671875" style="9" customWidth="1"/>
    <col min="8451" max="8451" width="28.109375" style="9" customWidth="1"/>
    <col min="8452" max="8452" width="42.6640625" style="9" customWidth="1"/>
    <col min="8453" max="8453" width="15.109375" style="9" customWidth="1"/>
    <col min="8454" max="8704" width="9.109375" style="9"/>
    <col min="8705" max="8705" width="5.88671875" style="9" customWidth="1"/>
    <col min="8706" max="8706" width="13.88671875" style="9" customWidth="1"/>
    <col min="8707" max="8707" width="28.109375" style="9" customWidth="1"/>
    <col min="8708" max="8708" width="42.6640625" style="9" customWidth="1"/>
    <col min="8709" max="8709" width="15.109375" style="9" customWidth="1"/>
    <col min="8710" max="8960" width="9.109375" style="9"/>
    <col min="8961" max="8961" width="5.88671875" style="9" customWidth="1"/>
    <col min="8962" max="8962" width="13.88671875" style="9" customWidth="1"/>
    <col min="8963" max="8963" width="28.109375" style="9" customWidth="1"/>
    <col min="8964" max="8964" width="42.6640625" style="9" customWidth="1"/>
    <col min="8965" max="8965" width="15.109375" style="9" customWidth="1"/>
    <col min="8966" max="9216" width="9.109375" style="9"/>
    <col min="9217" max="9217" width="5.88671875" style="9" customWidth="1"/>
    <col min="9218" max="9218" width="13.88671875" style="9" customWidth="1"/>
    <col min="9219" max="9219" width="28.109375" style="9" customWidth="1"/>
    <col min="9220" max="9220" width="42.6640625" style="9" customWidth="1"/>
    <col min="9221" max="9221" width="15.109375" style="9" customWidth="1"/>
    <col min="9222" max="9472" width="9.109375" style="9"/>
    <col min="9473" max="9473" width="5.88671875" style="9" customWidth="1"/>
    <col min="9474" max="9474" width="13.88671875" style="9" customWidth="1"/>
    <col min="9475" max="9475" width="28.109375" style="9" customWidth="1"/>
    <col min="9476" max="9476" width="42.6640625" style="9" customWidth="1"/>
    <col min="9477" max="9477" width="15.109375" style="9" customWidth="1"/>
    <col min="9478" max="9728" width="9.109375" style="9"/>
    <col min="9729" max="9729" width="5.88671875" style="9" customWidth="1"/>
    <col min="9730" max="9730" width="13.88671875" style="9" customWidth="1"/>
    <col min="9731" max="9731" width="28.109375" style="9" customWidth="1"/>
    <col min="9732" max="9732" width="42.6640625" style="9" customWidth="1"/>
    <col min="9733" max="9733" width="15.109375" style="9" customWidth="1"/>
    <col min="9734" max="9984" width="9.109375" style="9"/>
    <col min="9985" max="9985" width="5.88671875" style="9" customWidth="1"/>
    <col min="9986" max="9986" width="13.88671875" style="9" customWidth="1"/>
    <col min="9987" max="9987" width="28.109375" style="9" customWidth="1"/>
    <col min="9988" max="9988" width="42.6640625" style="9" customWidth="1"/>
    <col min="9989" max="9989" width="15.109375" style="9" customWidth="1"/>
    <col min="9990" max="10240" width="9.109375" style="9"/>
    <col min="10241" max="10241" width="5.88671875" style="9" customWidth="1"/>
    <col min="10242" max="10242" width="13.88671875" style="9" customWidth="1"/>
    <col min="10243" max="10243" width="28.109375" style="9" customWidth="1"/>
    <col min="10244" max="10244" width="42.6640625" style="9" customWidth="1"/>
    <col min="10245" max="10245" width="15.109375" style="9" customWidth="1"/>
    <col min="10246" max="10496" width="9.109375" style="9"/>
    <col min="10497" max="10497" width="5.88671875" style="9" customWidth="1"/>
    <col min="10498" max="10498" width="13.88671875" style="9" customWidth="1"/>
    <col min="10499" max="10499" width="28.109375" style="9" customWidth="1"/>
    <col min="10500" max="10500" width="42.6640625" style="9" customWidth="1"/>
    <col min="10501" max="10501" width="15.109375" style="9" customWidth="1"/>
    <col min="10502" max="10752" width="9.109375" style="9"/>
    <col min="10753" max="10753" width="5.88671875" style="9" customWidth="1"/>
    <col min="10754" max="10754" width="13.88671875" style="9" customWidth="1"/>
    <col min="10755" max="10755" width="28.109375" style="9" customWidth="1"/>
    <col min="10756" max="10756" width="42.6640625" style="9" customWidth="1"/>
    <col min="10757" max="10757" width="15.109375" style="9" customWidth="1"/>
    <col min="10758" max="11008" width="9.109375" style="9"/>
    <col min="11009" max="11009" width="5.88671875" style="9" customWidth="1"/>
    <col min="11010" max="11010" width="13.88671875" style="9" customWidth="1"/>
    <col min="11011" max="11011" width="28.109375" style="9" customWidth="1"/>
    <col min="11012" max="11012" width="42.6640625" style="9" customWidth="1"/>
    <col min="11013" max="11013" width="15.109375" style="9" customWidth="1"/>
    <col min="11014" max="11264" width="9.109375" style="9"/>
    <col min="11265" max="11265" width="5.88671875" style="9" customWidth="1"/>
    <col min="11266" max="11266" width="13.88671875" style="9" customWidth="1"/>
    <col min="11267" max="11267" width="28.109375" style="9" customWidth="1"/>
    <col min="11268" max="11268" width="42.6640625" style="9" customWidth="1"/>
    <col min="11269" max="11269" width="15.109375" style="9" customWidth="1"/>
    <col min="11270" max="11520" width="9.109375" style="9"/>
    <col min="11521" max="11521" width="5.88671875" style="9" customWidth="1"/>
    <col min="11522" max="11522" width="13.88671875" style="9" customWidth="1"/>
    <col min="11523" max="11523" width="28.109375" style="9" customWidth="1"/>
    <col min="11524" max="11524" width="42.6640625" style="9" customWidth="1"/>
    <col min="11525" max="11525" width="15.109375" style="9" customWidth="1"/>
    <col min="11526" max="11776" width="9.109375" style="9"/>
    <col min="11777" max="11777" width="5.88671875" style="9" customWidth="1"/>
    <col min="11778" max="11778" width="13.88671875" style="9" customWidth="1"/>
    <col min="11779" max="11779" width="28.109375" style="9" customWidth="1"/>
    <col min="11780" max="11780" width="42.6640625" style="9" customWidth="1"/>
    <col min="11781" max="11781" width="15.109375" style="9" customWidth="1"/>
    <col min="11782" max="12032" width="9.109375" style="9"/>
    <col min="12033" max="12033" width="5.88671875" style="9" customWidth="1"/>
    <col min="12034" max="12034" width="13.88671875" style="9" customWidth="1"/>
    <col min="12035" max="12035" width="28.109375" style="9" customWidth="1"/>
    <col min="12036" max="12036" width="42.6640625" style="9" customWidth="1"/>
    <col min="12037" max="12037" width="15.109375" style="9" customWidth="1"/>
    <col min="12038" max="12288" width="9.109375" style="9"/>
    <col min="12289" max="12289" width="5.88671875" style="9" customWidth="1"/>
    <col min="12290" max="12290" width="13.88671875" style="9" customWidth="1"/>
    <col min="12291" max="12291" width="28.109375" style="9" customWidth="1"/>
    <col min="12292" max="12292" width="42.6640625" style="9" customWidth="1"/>
    <col min="12293" max="12293" width="15.109375" style="9" customWidth="1"/>
    <col min="12294" max="12544" width="9.109375" style="9"/>
    <col min="12545" max="12545" width="5.88671875" style="9" customWidth="1"/>
    <col min="12546" max="12546" width="13.88671875" style="9" customWidth="1"/>
    <col min="12547" max="12547" width="28.109375" style="9" customWidth="1"/>
    <col min="12548" max="12548" width="42.6640625" style="9" customWidth="1"/>
    <col min="12549" max="12549" width="15.109375" style="9" customWidth="1"/>
    <col min="12550" max="12800" width="9.109375" style="9"/>
    <col min="12801" max="12801" width="5.88671875" style="9" customWidth="1"/>
    <col min="12802" max="12802" width="13.88671875" style="9" customWidth="1"/>
    <col min="12803" max="12803" width="28.109375" style="9" customWidth="1"/>
    <col min="12804" max="12804" width="42.6640625" style="9" customWidth="1"/>
    <col min="12805" max="12805" width="15.109375" style="9" customWidth="1"/>
    <col min="12806" max="13056" width="9.109375" style="9"/>
    <col min="13057" max="13057" width="5.88671875" style="9" customWidth="1"/>
    <col min="13058" max="13058" width="13.88671875" style="9" customWidth="1"/>
    <col min="13059" max="13059" width="28.109375" style="9" customWidth="1"/>
    <col min="13060" max="13060" width="42.6640625" style="9" customWidth="1"/>
    <col min="13061" max="13061" width="15.109375" style="9" customWidth="1"/>
    <col min="13062" max="13312" width="9.109375" style="9"/>
    <col min="13313" max="13313" width="5.88671875" style="9" customWidth="1"/>
    <col min="13314" max="13314" width="13.88671875" style="9" customWidth="1"/>
    <col min="13315" max="13315" width="28.109375" style="9" customWidth="1"/>
    <col min="13316" max="13316" width="42.6640625" style="9" customWidth="1"/>
    <col min="13317" max="13317" width="15.109375" style="9" customWidth="1"/>
    <col min="13318" max="13568" width="9.109375" style="9"/>
    <col min="13569" max="13569" width="5.88671875" style="9" customWidth="1"/>
    <col min="13570" max="13570" width="13.88671875" style="9" customWidth="1"/>
    <col min="13571" max="13571" width="28.109375" style="9" customWidth="1"/>
    <col min="13572" max="13572" width="42.6640625" style="9" customWidth="1"/>
    <col min="13573" max="13573" width="15.109375" style="9" customWidth="1"/>
    <col min="13574" max="13824" width="9.109375" style="9"/>
    <col min="13825" max="13825" width="5.88671875" style="9" customWidth="1"/>
    <col min="13826" max="13826" width="13.88671875" style="9" customWidth="1"/>
    <col min="13827" max="13827" width="28.109375" style="9" customWidth="1"/>
    <col min="13828" max="13828" width="42.6640625" style="9" customWidth="1"/>
    <col min="13829" max="13829" width="15.109375" style="9" customWidth="1"/>
    <col min="13830" max="14080" width="9.109375" style="9"/>
    <col min="14081" max="14081" width="5.88671875" style="9" customWidth="1"/>
    <col min="14082" max="14082" width="13.88671875" style="9" customWidth="1"/>
    <col min="14083" max="14083" width="28.109375" style="9" customWidth="1"/>
    <col min="14084" max="14084" width="42.6640625" style="9" customWidth="1"/>
    <col min="14085" max="14085" width="15.109375" style="9" customWidth="1"/>
    <col min="14086" max="14336" width="9.109375" style="9"/>
    <col min="14337" max="14337" width="5.88671875" style="9" customWidth="1"/>
    <col min="14338" max="14338" width="13.88671875" style="9" customWidth="1"/>
    <col min="14339" max="14339" width="28.109375" style="9" customWidth="1"/>
    <col min="14340" max="14340" width="42.6640625" style="9" customWidth="1"/>
    <col min="14341" max="14341" width="15.109375" style="9" customWidth="1"/>
    <col min="14342" max="14592" width="9.109375" style="9"/>
    <col min="14593" max="14593" width="5.88671875" style="9" customWidth="1"/>
    <col min="14594" max="14594" width="13.88671875" style="9" customWidth="1"/>
    <col min="14595" max="14595" width="28.109375" style="9" customWidth="1"/>
    <col min="14596" max="14596" width="42.6640625" style="9" customWidth="1"/>
    <col min="14597" max="14597" width="15.109375" style="9" customWidth="1"/>
    <col min="14598" max="14848" width="9.109375" style="9"/>
    <col min="14849" max="14849" width="5.88671875" style="9" customWidth="1"/>
    <col min="14850" max="14850" width="13.88671875" style="9" customWidth="1"/>
    <col min="14851" max="14851" width="28.109375" style="9" customWidth="1"/>
    <col min="14852" max="14852" width="42.6640625" style="9" customWidth="1"/>
    <col min="14853" max="14853" width="15.109375" style="9" customWidth="1"/>
    <col min="14854" max="15104" width="9.109375" style="9"/>
    <col min="15105" max="15105" width="5.88671875" style="9" customWidth="1"/>
    <col min="15106" max="15106" width="13.88671875" style="9" customWidth="1"/>
    <col min="15107" max="15107" width="28.109375" style="9" customWidth="1"/>
    <col min="15108" max="15108" width="42.6640625" style="9" customWidth="1"/>
    <col min="15109" max="15109" width="15.109375" style="9" customWidth="1"/>
    <col min="15110" max="15360" width="9.109375" style="9"/>
    <col min="15361" max="15361" width="5.88671875" style="9" customWidth="1"/>
    <col min="15362" max="15362" width="13.88671875" style="9" customWidth="1"/>
    <col min="15363" max="15363" width="28.109375" style="9" customWidth="1"/>
    <col min="15364" max="15364" width="42.6640625" style="9" customWidth="1"/>
    <col min="15365" max="15365" width="15.109375" style="9" customWidth="1"/>
    <col min="15366" max="15616" width="9.109375" style="9"/>
    <col min="15617" max="15617" width="5.88671875" style="9" customWidth="1"/>
    <col min="15618" max="15618" width="13.88671875" style="9" customWidth="1"/>
    <col min="15619" max="15619" width="28.109375" style="9" customWidth="1"/>
    <col min="15620" max="15620" width="42.6640625" style="9" customWidth="1"/>
    <col min="15621" max="15621" width="15.109375" style="9" customWidth="1"/>
    <col min="15622" max="15872" width="9.109375" style="9"/>
    <col min="15873" max="15873" width="5.88671875" style="9" customWidth="1"/>
    <col min="15874" max="15874" width="13.88671875" style="9" customWidth="1"/>
    <col min="15875" max="15875" width="28.109375" style="9" customWidth="1"/>
    <col min="15876" max="15876" width="42.6640625" style="9" customWidth="1"/>
    <col min="15877" max="15877" width="15.109375" style="9" customWidth="1"/>
    <col min="15878" max="16128" width="9.109375" style="9"/>
    <col min="16129" max="16129" width="5.88671875" style="9" customWidth="1"/>
    <col min="16130" max="16130" width="13.88671875" style="9" customWidth="1"/>
    <col min="16131" max="16131" width="28.109375" style="9" customWidth="1"/>
    <col min="16132" max="16132" width="42.6640625" style="9" customWidth="1"/>
    <col min="16133" max="16133" width="15.109375" style="9" customWidth="1"/>
    <col min="16134" max="16384" width="9.109375" style="9"/>
  </cols>
  <sheetData>
    <row r="1" spans="1:7" ht="25.5" customHeight="1" x14ac:dyDescent="0.25">
      <c r="A1" s="94" t="s">
        <v>48</v>
      </c>
      <c r="B1" s="95"/>
      <c r="C1" s="95"/>
      <c r="D1" s="95"/>
      <c r="E1" s="95"/>
      <c r="F1" s="101" t="s">
        <v>164</v>
      </c>
    </row>
    <row r="2" spans="1:7" ht="62.4" x14ac:dyDescent="0.25">
      <c r="A2" s="42">
        <v>1</v>
      </c>
      <c r="B2" s="43" t="s">
        <v>49</v>
      </c>
      <c r="C2" s="44"/>
      <c r="D2" s="34" t="s">
        <v>85</v>
      </c>
      <c r="E2" s="63">
        <v>3060</v>
      </c>
      <c r="F2" s="101"/>
    </row>
    <row r="3" spans="1:7" ht="62.4" x14ac:dyDescent="0.25">
      <c r="A3" s="42">
        <v>2</v>
      </c>
      <c r="B3" s="43" t="s">
        <v>50</v>
      </c>
      <c r="C3" s="44"/>
      <c r="D3" s="34" t="s">
        <v>86</v>
      </c>
      <c r="E3" s="63">
        <v>3996</v>
      </c>
      <c r="F3" s="101"/>
    </row>
    <row r="4" spans="1:7" ht="62.4" x14ac:dyDescent="0.3">
      <c r="A4" s="42">
        <v>3</v>
      </c>
      <c r="B4" s="43" t="s">
        <v>57</v>
      </c>
      <c r="C4" s="44"/>
      <c r="D4" s="34" t="s">
        <v>87</v>
      </c>
      <c r="E4" s="64">
        <v>4468</v>
      </c>
      <c r="F4" s="15"/>
    </row>
    <row r="5" spans="1:7" ht="62.4" x14ac:dyDescent="0.3">
      <c r="A5" s="42">
        <v>4</v>
      </c>
      <c r="B5" s="43" t="s">
        <v>51</v>
      </c>
      <c r="C5" s="44"/>
      <c r="D5" s="34" t="s">
        <v>88</v>
      </c>
      <c r="E5" s="64">
        <v>5404</v>
      </c>
      <c r="F5" s="15"/>
    </row>
    <row r="6" spans="1:7" ht="62.4" x14ac:dyDescent="0.3">
      <c r="A6" s="42">
        <v>5</v>
      </c>
      <c r="B6" s="43" t="s">
        <v>52</v>
      </c>
      <c r="C6" s="44"/>
      <c r="D6" s="34" t="s">
        <v>89</v>
      </c>
      <c r="E6" s="64">
        <v>5690</v>
      </c>
      <c r="F6" s="15"/>
    </row>
    <row r="7" spans="1:7" ht="38.25" customHeight="1" x14ac:dyDescent="0.3">
      <c r="A7" s="42">
        <v>6</v>
      </c>
      <c r="B7" s="43" t="s">
        <v>53</v>
      </c>
      <c r="C7" s="44"/>
      <c r="D7" s="34" t="s">
        <v>54</v>
      </c>
      <c r="E7" s="64">
        <v>1762</v>
      </c>
      <c r="F7" s="15"/>
    </row>
    <row r="8" spans="1:7" ht="64.5" customHeight="1" x14ac:dyDescent="0.25">
      <c r="A8" s="42">
        <v>7</v>
      </c>
      <c r="B8" s="43" t="s">
        <v>55</v>
      </c>
      <c r="C8" s="44"/>
      <c r="D8" s="34" t="s">
        <v>90</v>
      </c>
      <c r="E8" s="64">
        <v>1050</v>
      </c>
      <c r="F8" s="64">
        <v>1255</v>
      </c>
      <c r="G8" s="64">
        <v>1352</v>
      </c>
    </row>
    <row r="9" spans="1:7" ht="218.4" x14ac:dyDescent="0.3">
      <c r="A9" s="42">
        <v>8</v>
      </c>
      <c r="B9" s="45" t="s">
        <v>28</v>
      </c>
      <c r="C9" s="15"/>
      <c r="D9" s="46" t="s">
        <v>91</v>
      </c>
      <c r="E9" s="62">
        <v>5500</v>
      </c>
      <c r="F9" s="15"/>
    </row>
    <row r="10" spans="1:7" ht="18" x14ac:dyDescent="0.3">
      <c r="A10" s="96" t="s">
        <v>71</v>
      </c>
      <c r="B10" s="97"/>
      <c r="C10" s="97"/>
      <c r="D10" s="97"/>
      <c r="E10" s="97"/>
      <c r="F10" s="15"/>
    </row>
    <row r="11" spans="1:7" ht="62.25" customHeight="1" x14ac:dyDescent="0.3">
      <c r="A11" s="47">
        <v>1</v>
      </c>
      <c r="B11" s="43" t="s">
        <v>43</v>
      </c>
      <c r="C11" s="44"/>
      <c r="D11" s="34" t="s">
        <v>29</v>
      </c>
      <c r="E11" s="65">
        <v>107</v>
      </c>
      <c r="F11" s="15"/>
    </row>
    <row r="12" spans="1:7" ht="52.5" customHeight="1" x14ac:dyDescent="0.3">
      <c r="A12" s="47">
        <v>2</v>
      </c>
      <c r="B12" s="43" t="s">
        <v>44</v>
      </c>
      <c r="C12" s="44"/>
      <c r="D12" s="34" t="s">
        <v>30</v>
      </c>
      <c r="E12" s="65">
        <v>98</v>
      </c>
      <c r="F12" s="15"/>
    </row>
    <row r="13" spans="1:7" ht="36.75" customHeight="1" x14ac:dyDescent="0.3">
      <c r="A13" s="47">
        <v>3</v>
      </c>
      <c r="B13" s="43" t="s">
        <v>45</v>
      </c>
      <c r="C13" s="44"/>
      <c r="D13" s="34" t="s">
        <v>92</v>
      </c>
      <c r="E13" s="65">
        <v>79</v>
      </c>
      <c r="F13" s="15"/>
    </row>
    <row r="14" spans="1:7" ht="54.75" customHeight="1" x14ac:dyDescent="0.3">
      <c r="A14" s="47">
        <v>4</v>
      </c>
      <c r="B14" s="43" t="s">
        <v>46</v>
      </c>
      <c r="C14" s="44"/>
      <c r="D14" s="34" t="s">
        <v>31</v>
      </c>
      <c r="E14" s="65">
        <v>80</v>
      </c>
      <c r="F14" s="15"/>
    </row>
    <row r="15" spans="1:7" ht="43.5" customHeight="1" x14ac:dyDescent="0.3">
      <c r="A15" s="47">
        <v>5</v>
      </c>
      <c r="B15" s="43" t="s">
        <v>32</v>
      </c>
      <c r="C15" s="98"/>
      <c r="D15" s="30" t="s">
        <v>93</v>
      </c>
      <c r="E15" s="65">
        <v>420</v>
      </c>
      <c r="F15" s="15"/>
    </row>
    <row r="16" spans="1:7" ht="43.5" customHeight="1" x14ac:dyDescent="0.3">
      <c r="A16" s="47">
        <v>6</v>
      </c>
      <c r="B16" s="43" t="s">
        <v>33</v>
      </c>
      <c r="C16" s="99"/>
      <c r="D16" s="30" t="s">
        <v>95</v>
      </c>
      <c r="E16" s="65">
        <v>555</v>
      </c>
      <c r="F16" s="15"/>
    </row>
    <row r="17" spans="1:6" ht="43.5" customHeight="1" x14ac:dyDescent="0.3">
      <c r="A17" s="47">
        <v>7</v>
      </c>
      <c r="B17" s="43" t="s">
        <v>34</v>
      </c>
      <c r="C17" s="100"/>
      <c r="D17" s="30" t="s">
        <v>96</v>
      </c>
      <c r="E17" s="65">
        <v>739</v>
      </c>
      <c r="F17" s="15"/>
    </row>
    <row r="18" spans="1:6" ht="89.25" customHeight="1" x14ac:dyDescent="0.3">
      <c r="A18" s="47">
        <v>8</v>
      </c>
      <c r="B18" s="43" t="s">
        <v>35</v>
      </c>
      <c r="C18" s="48"/>
      <c r="D18" s="34" t="s">
        <v>94</v>
      </c>
      <c r="E18" s="65">
        <v>755</v>
      </c>
      <c r="F18" s="15"/>
    </row>
    <row r="19" spans="1:6" ht="69.75" customHeight="1" x14ac:dyDescent="0.3">
      <c r="A19" s="47">
        <v>9</v>
      </c>
      <c r="B19" s="43" t="s">
        <v>36</v>
      </c>
      <c r="C19" s="48"/>
      <c r="D19" s="34" t="s">
        <v>135</v>
      </c>
      <c r="E19" s="65">
        <v>419</v>
      </c>
      <c r="F19" s="15"/>
    </row>
    <row r="20" spans="1:6" ht="95.25" customHeight="1" x14ac:dyDescent="0.3">
      <c r="A20" s="47">
        <v>10</v>
      </c>
      <c r="B20" s="43" t="s">
        <v>37</v>
      </c>
      <c r="C20" s="48"/>
      <c r="D20" s="34" t="s">
        <v>136</v>
      </c>
      <c r="E20" s="65">
        <v>464</v>
      </c>
      <c r="F20" s="15"/>
    </row>
    <row r="21" spans="1:6" ht="74.25" customHeight="1" x14ac:dyDescent="0.3">
      <c r="A21" s="47">
        <v>11</v>
      </c>
      <c r="B21" s="43" t="s">
        <v>38</v>
      </c>
      <c r="C21" s="48"/>
      <c r="D21" s="49" t="s">
        <v>137</v>
      </c>
      <c r="E21" s="65">
        <v>370</v>
      </c>
      <c r="F21" s="15"/>
    </row>
    <row r="22" spans="1:6" ht="75.75" customHeight="1" x14ac:dyDescent="0.3">
      <c r="A22" s="47">
        <v>12</v>
      </c>
      <c r="B22" s="43" t="s">
        <v>39</v>
      </c>
      <c r="C22" s="48"/>
      <c r="D22" s="49" t="s">
        <v>138</v>
      </c>
      <c r="E22" s="65">
        <v>304</v>
      </c>
      <c r="F22" s="15"/>
    </row>
    <row r="23" spans="1:6" ht="61.5" customHeight="1" x14ac:dyDescent="0.3">
      <c r="A23" s="47">
        <v>13</v>
      </c>
      <c r="B23" s="43" t="s">
        <v>40</v>
      </c>
      <c r="C23" s="48"/>
      <c r="D23" s="34" t="s">
        <v>139</v>
      </c>
      <c r="E23" s="65">
        <v>892</v>
      </c>
      <c r="F23" s="15"/>
    </row>
    <row r="24" spans="1:6" ht="106.5" customHeight="1" x14ac:dyDescent="0.3">
      <c r="A24" s="47">
        <v>14</v>
      </c>
      <c r="B24" s="43" t="s">
        <v>41</v>
      </c>
      <c r="C24" s="48"/>
      <c r="D24" s="49" t="s">
        <v>42</v>
      </c>
      <c r="E24" s="65">
        <v>271</v>
      </c>
      <c r="F24" s="15"/>
    </row>
    <row r="25" spans="1:6" ht="193.5" customHeight="1" x14ac:dyDescent="0.3">
      <c r="A25" s="47">
        <v>15</v>
      </c>
      <c r="B25" s="43" t="s">
        <v>47</v>
      </c>
      <c r="C25" s="48"/>
      <c r="D25" s="30" t="s">
        <v>140</v>
      </c>
      <c r="E25" s="56">
        <f>E15+E17+E19+E20+E24*3</f>
        <v>2855</v>
      </c>
      <c r="F25" s="15"/>
    </row>
  </sheetData>
  <mergeCells count="4">
    <mergeCell ref="A1:E1"/>
    <mergeCell ref="A10:E10"/>
    <mergeCell ref="C15:C17"/>
    <mergeCell ref="F1:F3"/>
  </mergeCells>
  <phoneticPr fontId="34" type="noConversion"/>
  <pageMargins left="0.7" right="0.7" top="0.75" bottom="0.75" header="0.3" footer="0.3"/>
  <pageSetup paperSize="9" scale="6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LOFT для Автосервиса</vt:lpstr>
      <vt:lpstr>LOFT для Гаража</vt:lpstr>
      <vt:lpstr>Экраны_и_Держатели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Ассистент</dc:creator>
  <cp:lastModifiedBy>Ольга</cp:lastModifiedBy>
  <cp:lastPrinted>2021-06-22T15:18:14Z</cp:lastPrinted>
  <dcterms:created xsi:type="dcterms:W3CDTF">2020-07-27T11:08:11Z</dcterms:created>
  <dcterms:modified xsi:type="dcterms:W3CDTF">2022-03-28T05:56:25Z</dcterms:modified>
</cp:coreProperties>
</file>