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5\"/>
    </mc:Choice>
  </mc:AlternateContent>
  <xr:revisionPtr revIDLastSave="0" documentId="13_ncr:1_{0A55CC3F-E7DF-4820-A20F-A78B511EE1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ШКАФЫ ИНСТУМЕНТАЛЬНЫЕ_Легки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<sst xmlns="http://schemas.openxmlformats.org/spreadsheetml/2006/main" count="81" uniqueCount="80">
  <si>
    <t>С-0004</t>
  </si>
  <si>
    <t>С-0403</t>
  </si>
  <si>
    <t>Перекладина для одежды</t>
  </si>
  <si>
    <t>С-S1</t>
  </si>
  <si>
    <t>С-0000</t>
  </si>
  <si>
    <t>С-P1</t>
  </si>
  <si>
    <t>КОМПЛЕКТУЮЩИЕ:    Конструктор Шкафов</t>
  </si>
  <si>
    <t>С-R.50</t>
  </si>
  <si>
    <t>Дополнительный пандус шкафа высотой 50мм.</t>
  </si>
  <si>
    <t>С-R.100</t>
  </si>
  <si>
    <t>Дополнительный пандус шкафа высотой 100мм.</t>
  </si>
  <si>
    <t xml:space="preserve">Шкаф для оснастки и инструмента с 4 полками
Нагрузка:  на полку 150кг. на шкаф 1000кг 
Размер: 950х500х1900hмм                                    
Вес: 74 кг. Объем: 0,96  куб. м.                </t>
  </si>
  <si>
    <t>Шкаф для оснастки и инструмента  с 3 полками и 4 ящиками
Нагрузка:  на ящик 40кг, на полку 150кг. на шкаф 1000кг 
Размер: 950х500х1900hмм   
Вес: 88 кг. Объем: 0,96  куб. м.</t>
  </si>
  <si>
    <t>С-04</t>
  </si>
  <si>
    <t xml:space="preserve">Шкаф для оснастки и инструмента с 4 полками
Нагрузка:  на полку 150кг. на шкаф 1000кг 
Размер: 500х500х1900hмм                                    
Вес: 48 кг. Объем: 0,5  куб. м.                </t>
  </si>
  <si>
    <t>С-00</t>
  </si>
  <si>
    <t>С-S1/2</t>
  </si>
  <si>
    <t>Корпус шкафа 950х500х1900мм с дверями. Вес 58 кг.</t>
  </si>
  <si>
    <t>Корпус шкафа 500х500х1900мм  с дверцей. Вес 39 кг.</t>
  </si>
  <si>
    <t>С-0403.P1</t>
  </si>
  <si>
    <t>С-0302.P2</t>
  </si>
  <si>
    <t>С-D1</t>
  </si>
  <si>
    <t xml:space="preserve">Ящик большой 865х420х90мм  Вес: 5,5кг. </t>
  </si>
  <si>
    <t>С-0603</t>
  </si>
  <si>
    <t>Шкаф для оснастки и инструмента  с 3 полками и 6 ящиками
Нагрузка:  на ящик 40кг, на полку 150кг. на шкаф 1000кг 
Размер: 950х500х1900hмм   
Вес: 99 кг. Объем: 0,96  куб. м.</t>
  </si>
  <si>
    <t>Шкаф для оснастки и инструмента  с 3 полками; 4 ящиками; 2 перфопанелями 
Нагрузка:  на ящик 40кг, на полку 150кг. на шкаф 1000кг 
Размер: 950х500х1900hмм   
Вес: 88 кг. Объем: 0,96  куб. м.</t>
  </si>
  <si>
    <t>Шкаф для оснастки и инструмента  с 3 полками;  4 ящиками;  1 перфопанелью 
Нагрузка:  на ящик 40кг, на полку 150кг. на шкаф 1000кг 
Размер: 950х500х1900hмм   
Вес: 91 кг. Объем: 0,96  куб. м.</t>
  </si>
  <si>
    <t>С-1003.Р6</t>
  </si>
  <si>
    <t>Перфорированный экран 1/4 на заднюю стенку 900х472мм</t>
  </si>
  <si>
    <t>С-P1/2</t>
  </si>
  <si>
    <t>Перфорированный экран 1/4 на боковую стенку 450х472мм</t>
  </si>
  <si>
    <t xml:space="preserve">Полка большая 900х440мм  Вес: 4 кг.  </t>
  </si>
  <si>
    <t xml:space="preserve">Полка малая 450х440мм  Вес: 2,5 кг.  </t>
  </si>
  <si>
    <t>С-D1/2</t>
  </si>
  <si>
    <t>С-000</t>
  </si>
  <si>
    <t>Корпус шкафа 950х500х1060мм  с дверцей. Вес ___ кг.</t>
  </si>
  <si>
    <t>Перегородка шкафа</t>
  </si>
  <si>
    <t>Перегородка шкафа 1/2</t>
  </si>
  <si>
    <t>Шкаф большой</t>
  </si>
  <si>
    <t>Шкаф низкий</t>
  </si>
  <si>
    <t>Шкаф узкий</t>
  </si>
  <si>
    <t>С-1006</t>
  </si>
  <si>
    <t>Шкаф для оснастки и инструмента  с 3 полками с 10 ящиками с 2 задними перфопанелями и 4 боковыми перфопанелями 
Нагрузка:  на ящик 40кг, на полку 150кг. на шкаф 1000кг 
Размер: 950х500х1900hмм   
Вес: 110кг. Объем: 0,96  куб. м.</t>
  </si>
  <si>
    <t>Шкаф для оснастки и инструмента  с 6 полками и 10 ящиками
Нагрузка:  на ящик 40кг, на полку 150кг. на шкаф 1000кг 
Размер: 950х500х1900hмм   
Вес: 110 кг. Объем: 0,96  куб. м.</t>
  </si>
  <si>
    <t>С-02Н</t>
  </si>
  <si>
    <t>С-0402Н</t>
  </si>
  <si>
    <t>С-Н</t>
  </si>
  <si>
    <t>С-22Н</t>
  </si>
  <si>
    <t xml:space="preserve">Шкаф для оснастки и инструмента с 2 полками и вешалкой
Нагрузка:  на полку 150кг. на шкаф 1000кг 
Размер: 500х500х1900hмм                                    
Вес: 50 кг. Объем: 0,5  куб. м.                </t>
  </si>
  <si>
    <t xml:space="preserve">Шкаф для оснастки и инструмента с 2 полкамии с 2 ящиками и вешалкой
Нагрузка:  на полку 150кг. на шкаф 1000кг 
Размер: 500х500х1900hмм                                    
Вес: 55 кг. Объем: 0,5  куб. м.                </t>
  </si>
  <si>
    <t>С-35</t>
  </si>
  <si>
    <t xml:space="preserve">Шкаф для оснастки и инструмента с 3 полкамии и 5ящиками 
Нагрузка:  на полку 150кг. на шкаф 1000кг 
Размер: 500х500х1900hмм                                    
Вес: 63 кг. Объем: 0,5  куб. м.                </t>
  </si>
  <si>
    <t>С-W</t>
  </si>
  <si>
    <t>С-L</t>
  </si>
  <si>
    <t xml:space="preserve">Столешница из ФСФ фанеры 950х500х24мм на низкий шкаф </t>
  </si>
  <si>
    <t xml:space="preserve">Лоток с резиновым ковриком  950х500х30мм на низкий шкаф </t>
  </si>
  <si>
    <r>
      <t xml:space="preserve">Шкаф для оснастки и инструмента  с 3 полками с 10 ящиками 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Лоток приобретается отдельно</t>
    </r>
  </si>
  <si>
    <r>
      <t xml:space="preserve">Шкаф для оснастки и инструмента  с 1 полкой с 3 ящиками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Столешница приобретается отдельно</t>
    </r>
  </si>
  <si>
    <t xml:space="preserve">Шкаф для оснастки и инструмента  с 2 полками с 1 ящиком
Нагрузка:  на ящик 40кг, на полку 150кг. на шкаф 1000кг 
Размер: 950х500х1060hмм   
</t>
  </si>
  <si>
    <t>С-012</t>
  </si>
  <si>
    <t>С-031</t>
  </si>
  <si>
    <t>С-102</t>
  </si>
  <si>
    <t>С-S1.SK</t>
  </si>
  <si>
    <t xml:space="preserve">Ящик малый    420х420х90мм  Вес: 3,5кг. </t>
  </si>
  <si>
    <r>
      <t xml:space="preserve">Шкаф для станочного инструмента  с 3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</si>
  <si>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r>
      <t xml:space="preserve">Шкаф для станочного инструмента  с  3 ящиками, с 1 полкой и 2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</si>
  <si>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t>Держатель сменного инструмента с хвостовиком ISO SK30 / BT30</t>
  </si>
  <si>
    <t>Держатель сменного инструмента с хвостовиком ISO SK40 / BT40</t>
  </si>
  <si>
    <t>Держатель сменного инструмента с хвостовиком ISO SK50 / BT50</t>
  </si>
  <si>
    <t>Держатель сменного инструмента с хвостовиком   HSK-63</t>
  </si>
  <si>
    <t>Держатель сменного инструмента с хвостовиком   HSK-80</t>
  </si>
  <si>
    <t>Держатель сменного инструмента с хвостовиком   HSK-100</t>
  </si>
  <si>
    <t xml:space="preserve">Полка под держатели сменного инструмента 900х440мм  Вес: 4 кг.  </t>
  </si>
  <si>
    <t>Шкаф для оснастки и инструмента  с 2 полками и 4 ящиками и перекладиной для одежды
Нагрузка:  на ящик 40кг, на полку 150кг. на шкаф 1000кг 
Размер: 950х500х1900hмм   
Вес: 88 кг. Объем: 0,96 куб. м.</t>
  </si>
  <si>
    <t>С-00.3SK</t>
  </si>
  <si>
    <t>С-32.2SK</t>
  </si>
  <si>
    <t xml:space="preserve">прайс-лист ОКБ "АРСЕНАЛ" _Сентябрь 2025г. 
Промышленная легкая серия           "КОГДА СРАВНИВАЮТ- ВЫБИРАЮТ НАС"
</t>
  </si>
  <si>
    <t>www.okbarsenal.ru</t>
  </si>
  <si>
    <t>РРЦ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</si>
  <si>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серебристый металлик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</si>
</sst>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1"/>
      <color rgb="FF3366FF"/>
      <name val="Calibri"/>
      <family val="2"/>
      <charset val="204"/>
      <scheme val="minor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rgb="FF3333FF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35">
    <xf numFmtId="0" fontId="0" fillId="0" borderId="0" xfId="0"/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1" fillId="0" borderId="0" xfId="0" applyFont="1"/>
    <xf numFmtId="164" fontId="26" fillId="2" borderId="1" xfId="1" applyNumberFormat="1" applyFont="1" applyFill="1" applyBorder="1" applyAlignment="1" applyProtection="1">
      <alignment horizontal="right" vertical="center"/>
    </xf>
    <xf numFmtId="0" fontId="26" fillId="2" borderId="1" xfId="0" applyFont="1" applyFill="1" applyBorder="1" applyAlignment="1">
      <alignment horizontal="left" vertical="center" wrapText="1"/>
    </xf>
    <xf numFmtId="164" fontId="26" fillId="0" borderId="1" xfId="0" applyNumberFormat="1" applyFont="1" applyBorder="1" applyAlignment="1">
      <alignment horizontal="right"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29" fillId="0" borderId="15" xfId="0" applyFont="1" applyBorder="1" applyAlignment="1">
      <alignment vertical="center" wrapText="1"/>
    </xf>
    <xf numFmtId="164" fontId="25" fillId="2" borderId="1" xfId="1" applyNumberFormat="1" applyFont="1" applyFill="1" applyBorder="1" applyAlignment="1" applyProtection="1">
      <alignment horizontal="right" vertical="center"/>
    </xf>
    <xf numFmtId="0" fontId="38" fillId="25" borderId="1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37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8" fillId="25" borderId="12" xfId="1" applyNumberFormat="1" applyFont="1" applyFill="1" applyBorder="1" applyAlignment="1" applyProtection="1">
      <alignment horizontal="center" vertical="center" wrapText="1"/>
    </xf>
    <xf numFmtId="0" fontId="38" fillId="25" borderId="13" xfId="1" applyNumberFormat="1" applyFont="1" applyFill="1" applyBorder="1" applyAlignment="1" applyProtection="1">
      <alignment horizontal="center" vertical="center" wrapText="1"/>
    </xf>
    <xf numFmtId="0" fontId="38" fillId="25" borderId="14" xfId="1" applyNumberFormat="1" applyFont="1" applyFill="1" applyBorder="1" applyAlignment="1" applyProtection="1">
      <alignment horizontal="center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3333FF"/>
      <color rgb="FF3366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microsoft.com/office/2007/relationships/hdphoto" Target="../media/hdphoto8.wdp"/><Relationship Id="rId26" Type="http://schemas.microsoft.com/office/2007/relationships/hdphoto" Target="../media/hdphoto12.wdp"/><Relationship Id="rId39" Type="http://schemas.openxmlformats.org/officeDocument/2006/relationships/image" Target="../media/image22.png"/><Relationship Id="rId21" Type="http://schemas.openxmlformats.org/officeDocument/2006/relationships/image" Target="../media/image12.png"/><Relationship Id="rId34" Type="http://schemas.microsoft.com/office/2007/relationships/hdphoto" Target="../media/hdphoto16.wdp"/><Relationship Id="rId42" Type="http://schemas.microsoft.com/office/2007/relationships/hdphoto" Target="../media/hdphoto19.wdp"/><Relationship Id="rId47" Type="http://schemas.openxmlformats.org/officeDocument/2006/relationships/image" Target="../media/image2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6" Type="http://schemas.microsoft.com/office/2007/relationships/hdphoto" Target="../media/hdphoto7.wdp"/><Relationship Id="rId29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microsoft.com/office/2007/relationships/hdphoto" Target="../media/hdphoto11.wdp"/><Relationship Id="rId32" Type="http://schemas.microsoft.com/office/2007/relationships/hdphoto" Target="../media/hdphoto15.wdp"/><Relationship Id="rId37" Type="http://schemas.openxmlformats.org/officeDocument/2006/relationships/image" Target="../media/image20.png"/><Relationship Id="rId40" Type="http://schemas.microsoft.com/office/2007/relationships/hdphoto" Target="../media/hdphoto18.wdp"/><Relationship Id="rId45" Type="http://schemas.openxmlformats.org/officeDocument/2006/relationships/image" Target="../media/image25.png"/><Relationship Id="rId5" Type="http://schemas.microsoft.com/office/2007/relationships/hdphoto" Target="../media/hdphoto2.wdp"/><Relationship Id="rId15" Type="http://schemas.openxmlformats.org/officeDocument/2006/relationships/image" Target="../media/image9.png"/><Relationship Id="rId23" Type="http://schemas.openxmlformats.org/officeDocument/2006/relationships/image" Target="../media/image13.png"/><Relationship Id="rId28" Type="http://schemas.microsoft.com/office/2007/relationships/hdphoto" Target="../media/hdphoto13.wdp"/><Relationship Id="rId36" Type="http://schemas.microsoft.com/office/2007/relationships/hdphoto" Target="../media/hdphoto17.wdp"/><Relationship Id="rId10" Type="http://schemas.microsoft.com/office/2007/relationships/hdphoto" Target="../media/hdphoto4.wdp"/><Relationship Id="rId19" Type="http://schemas.openxmlformats.org/officeDocument/2006/relationships/image" Target="../media/image11.png"/><Relationship Id="rId31" Type="http://schemas.openxmlformats.org/officeDocument/2006/relationships/image" Target="../media/image17.png"/><Relationship Id="rId44" Type="http://schemas.microsoft.com/office/2007/relationships/hdphoto" Target="../media/hdphoto20.wdp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microsoft.com/office/2007/relationships/hdphoto" Target="../media/hdphoto6.wdp"/><Relationship Id="rId22" Type="http://schemas.microsoft.com/office/2007/relationships/hdphoto" Target="../media/hdphoto10.wdp"/><Relationship Id="rId27" Type="http://schemas.openxmlformats.org/officeDocument/2006/relationships/image" Target="../media/image15.png"/><Relationship Id="rId30" Type="http://schemas.microsoft.com/office/2007/relationships/hdphoto" Target="../media/hdphoto14.wdp"/><Relationship Id="rId35" Type="http://schemas.openxmlformats.org/officeDocument/2006/relationships/image" Target="../media/image19.png"/><Relationship Id="rId43" Type="http://schemas.openxmlformats.org/officeDocument/2006/relationships/image" Target="../media/image24.png"/><Relationship Id="rId48" Type="http://schemas.microsoft.com/office/2007/relationships/hdphoto" Target="../media/hdphoto22.wdp"/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12" Type="http://schemas.microsoft.com/office/2007/relationships/hdphoto" Target="../media/hdphoto5.wdp"/><Relationship Id="rId17" Type="http://schemas.openxmlformats.org/officeDocument/2006/relationships/image" Target="../media/image10.png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38" Type="http://schemas.openxmlformats.org/officeDocument/2006/relationships/image" Target="../media/image21.png"/><Relationship Id="rId46" Type="http://schemas.microsoft.com/office/2007/relationships/hdphoto" Target="../media/hdphoto21.wdp"/><Relationship Id="rId20" Type="http://schemas.microsoft.com/office/2007/relationships/hdphoto" Target="../media/hdphoto9.wdp"/><Relationship Id="rId4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19050</xdr:rowOff>
    </xdr:from>
    <xdr:to>
      <xdr:col>3</xdr:col>
      <xdr:colOff>3781425</xdr:colOff>
      <xdr:row>2</xdr:row>
      <xdr:rowOff>979813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id="{5D2B4C8C-6D0F-4430-8C84-17F3E296C565}"/>
            </a:ext>
          </a:extLst>
        </xdr:cNvPr>
        <xdr:cNvGrpSpPr/>
      </xdr:nvGrpSpPr>
      <xdr:grpSpPr>
        <a:xfrm>
          <a:off x="38101" y="1648883"/>
          <a:ext cx="7595657" cy="960763"/>
          <a:chOff x="57151" y="2305050"/>
          <a:chExt cx="7591424" cy="960763"/>
        </a:xfrm>
      </xdr:grpSpPr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D662C710-AFD6-40E3-8319-7AAFA2495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810000" y="2381251"/>
            <a:ext cx="3838575" cy="779922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93C86DD4-F436-4DEF-95CD-AB36BCAB79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46276"/>
          <a:stretch/>
        </xdr:blipFill>
        <xdr:spPr>
          <a:xfrm>
            <a:off x="57151" y="2305050"/>
            <a:ext cx="3714749" cy="96076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316442</xdr:colOff>
      <xdr:row>3</xdr:row>
      <xdr:rowOff>19051</xdr:rowOff>
    </xdr:from>
    <xdr:to>
      <xdr:col>2</xdr:col>
      <xdr:colOff>1534584</xdr:colOff>
      <xdr:row>3</xdr:row>
      <xdr:rowOff>1653832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14FBBA6-A806-4186-BB0F-A08E1BD9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5609" y="2654301"/>
          <a:ext cx="1218142" cy="1634781"/>
        </a:xfrm>
        <a:prstGeom prst="rect">
          <a:avLst/>
        </a:prstGeom>
      </xdr:spPr>
    </xdr:pic>
    <xdr:clientData/>
  </xdr:twoCellAnchor>
  <xdr:twoCellAnchor editAs="oneCell">
    <xdr:from>
      <xdr:col>2</xdr:col>
      <xdr:colOff>475193</xdr:colOff>
      <xdr:row>7</xdr:row>
      <xdr:rowOff>124884</xdr:rowOff>
    </xdr:from>
    <xdr:to>
      <xdr:col>2</xdr:col>
      <xdr:colOff>1608666</xdr:colOff>
      <xdr:row>7</xdr:row>
      <xdr:rowOff>1656753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B367382-D0BF-430B-A1B1-DD70459B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74360" y="10009717"/>
          <a:ext cx="1133473" cy="1531869"/>
        </a:xfrm>
        <a:prstGeom prst="rect">
          <a:avLst/>
        </a:prstGeom>
      </xdr:spPr>
    </xdr:pic>
    <xdr:clientData/>
  </xdr:twoCellAnchor>
  <xdr:twoCellAnchor editAs="oneCell">
    <xdr:from>
      <xdr:col>2</xdr:col>
      <xdr:colOff>471567</xdr:colOff>
      <xdr:row>18</xdr:row>
      <xdr:rowOff>31751</xdr:rowOff>
    </xdr:from>
    <xdr:to>
      <xdr:col>2</xdr:col>
      <xdr:colOff>1500793</xdr:colOff>
      <xdr:row>18</xdr:row>
      <xdr:rowOff>1524000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362CBD-BFB3-4FC2-BBEC-5F7A21C6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34" y="28299834"/>
          <a:ext cx="1029226" cy="1492249"/>
        </a:xfrm>
        <a:prstGeom prst="rect">
          <a:avLst/>
        </a:prstGeom>
      </xdr:spPr>
    </xdr:pic>
    <xdr:clientData/>
  </xdr:twoCellAnchor>
  <xdr:twoCellAnchor editAs="oneCell">
    <xdr:from>
      <xdr:col>2</xdr:col>
      <xdr:colOff>448861</xdr:colOff>
      <xdr:row>13</xdr:row>
      <xdr:rowOff>54752</xdr:rowOff>
    </xdr:from>
    <xdr:to>
      <xdr:col>2</xdr:col>
      <xdr:colOff>1360092</xdr:colOff>
      <xdr:row>13</xdr:row>
      <xdr:rowOff>1725084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B2D68D-A16A-402E-89CE-559FB8B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028" y="19242335"/>
          <a:ext cx="911231" cy="1670332"/>
        </a:xfrm>
        <a:prstGeom prst="rect">
          <a:avLst/>
        </a:prstGeom>
      </xdr:spPr>
    </xdr:pic>
    <xdr:clientData/>
  </xdr:twoCellAnchor>
  <xdr:twoCellAnchor editAs="oneCell">
    <xdr:from>
      <xdr:col>2</xdr:col>
      <xdr:colOff>454360</xdr:colOff>
      <xdr:row>11</xdr:row>
      <xdr:rowOff>70834</xdr:rowOff>
    </xdr:from>
    <xdr:to>
      <xdr:col>2</xdr:col>
      <xdr:colOff>1345271</xdr:colOff>
      <xdr:row>11</xdr:row>
      <xdr:rowOff>1703918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D00EE2D-C310-4FF1-A563-92E22CF80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527" y="17353417"/>
          <a:ext cx="890911" cy="1633084"/>
        </a:xfrm>
        <a:prstGeom prst="rect">
          <a:avLst/>
        </a:prstGeom>
      </xdr:spPr>
    </xdr:pic>
    <xdr:clientData/>
  </xdr:twoCellAnchor>
  <xdr:twoCellAnchor editAs="oneCell">
    <xdr:from>
      <xdr:col>2</xdr:col>
      <xdr:colOff>290588</xdr:colOff>
      <xdr:row>15</xdr:row>
      <xdr:rowOff>85857</xdr:rowOff>
    </xdr:from>
    <xdr:to>
      <xdr:col>2</xdr:col>
      <xdr:colOff>1534584</xdr:colOff>
      <xdr:row>15</xdr:row>
      <xdr:rowOff>1111996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E092DC9-0327-4AF1-B29F-AC0B785E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755" y="24797940"/>
          <a:ext cx="1243996" cy="10261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471981</xdr:colOff>
      <xdr:row>19</xdr:row>
      <xdr:rowOff>74498</xdr:rowOff>
    </xdr:from>
    <xdr:to>
      <xdr:col>2</xdr:col>
      <xdr:colOff>1566332</xdr:colOff>
      <xdr:row>19</xdr:row>
      <xdr:rowOff>1661171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95B865B-3AD5-4CC8-80C8-4E6EC7C7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148" y="30067665"/>
          <a:ext cx="1094351" cy="1586673"/>
        </a:xfrm>
        <a:prstGeom prst="rect">
          <a:avLst/>
        </a:prstGeom>
      </xdr:spPr>
    </xdr:pic>
    <xdr:clientData/>
  </xdr:twoCellAnchor>
  <xdr:twoCellAnchor editAs="oneCell">
    <xdr:from>
      <xdr:col>2</xdr:col>
      <xdr:colOff>470444</xdr:colOff>
      <xdr:row>14</xdr:row>
      <xdr:rowOff>86916</xdr:rowOff>
    </xdr:from>
    <xdr:to>
      <xdr:col>2</xdr:col>
      <xdr:colOff>1346807</xdr:colOff>
      <xdr:row>14</xdr:row>
      <xdr:rowOff>1693333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940BFD4-FE8F-4189-A549-9C4991C2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611" y="22999833"/>
          <a:ext cx="876363" cy="1606417"/>
        </a:xfrm>
        <a:prstGeom prst="rect">
          <a:avLst/>
        </a:prstGeom>
      </xdr:spPr>
    </xdr:pic>
    <xdr:clientData/>
  </xdr:twoCellAnchor>
  <xdr:twoCellAnchor editAs="oneCell">
    <xdr:from>
      <xdr:col>2</xdr:col>
      <xdr:colOff>243170</xdr:colOff>
      <xdr:row>16</xdr:row>
      <xdr:rowOff>9664</xdr:rowOff>
    </xdr:from>
    <xdr:to>
      <xdr:col>2</xdr:col>
      <xdr:colOff>1518557</xdr:colOff>
      <xdr:row>16</xdr:row>
      <xdr:rowOff>1079500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D75B628-4835-4880-8C51-1E2D58A7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337" y="25907081"/>
          <a:ext cx="1275387" cy="1069836"/>
        </a:xfrm>
        <a:prstGeom prst="rect">
          <a:avLst/>
        </a:prstGeom>
      </xdr:spPr>
    </xdr:pic>
    <xdr:clientData/>
  </xdr:twoCellAnchor>
  <xdr:twoCellAnchor editAs="oneCell">
    <xdr:from>
      <xdr:col>2</xdr:col>
      <xdr:colOff>505862</xdr:colOff>
      <xdr:row>12</xdr:row>
      <xdr:rowOff>58834</xdr:rowOff>
    </xdr:from>
    <xdr:to>
      <xdr:col>2</xdr:col>
      <xdr:colOff>1414865</xdr:colOff>
      <xdr:row>12</xdr:row>
      <xdr:rowOff>1725083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799294E-A6CC-4551-8100-20666589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29" y="19246417"/>
          <a:ext cx="909003" cy="1666249"/>
        </a:xfrm>
        <a:prstGeom prst="rect">
          <a:avLst/>
        </a:prstGeom>
      </xdr:spPr>
    </xdr:pic>
    <xdr:clientData/>
  </xdr:twoCellAnchor>
  <xdr:twoCellAnchor editAs="oneCell">
    <xdr:from>
      <xdr:col>2</xdr:col>
      <xdr:colOff>289171</xdr:colOff>
      <xdr:row>17</xdr:row>
      <xdr:rowOff>80110</xdr:rowOff>
    </xdr:from>
    <xdr:to>
      <xdr:col>2</xdr:col>
      <xdr:colOff>1492250</xdr:colOff>
      <xdr:row>17</xdr:row>
      <xdr:rowOff>1096926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98EFA7E-7754-4ED8-BC42-62ED28DE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338" y="27162860"/>
          <a:ext cx="1203079" cy="101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427346</xdr:colOff>
      <xdr:row>4</xdr:row>
      <xdr:rowOff>83667</xdr:rowOff>
    </xdr:from>
    <xdr:to>
      <xdr:col>2</xdr:col>
      <xdr:colOff>1542289</xdr:colOff>
      <xdr:row>4</xdr:row>
      <xdr:rowOff>1714501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BB31024-49F9-4F47-9DEB-9E961628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513" y="4687417"/>
          <a:ext cx="1114943" cy="1630834"/>
        </a:xfrm>
        <a:prstGeom prst="rect">
          <a:avLst/>
        </a:prstGeom>
      </xdr:spPr>
    </xdr:pic>
    <xdr:clientData/>
  </xdr:twoCellAnchor>
  <xdr:twoCellAnchor editAs="oneCell">
    <xdr:from>
      <xdr:col>2</xdr:col>
      <xdr:colOff>568959</xdr:colOff>
      <xdr:row>6</xdr:row>
      <xdr:rowOff>78582</xdr:rowOff>
    </xdr:from>
    <xdr:to>
      <xdr:col>2</xdr:col>
      <xdr:colOff>1686579</xdr:colOff>
      <xdr:row>6</xdr:row>
      <xdr:rowOff>1703916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5375251-676C-49FA-B768-29103AA9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8126" y="8132499"/>
          <a:ext cx="1117620" cy="1625334"/>
        </a:xfrm>
        <a:prstGeom prst="rect">
          <a:avLst/>
        </a:prstGeom>
      </xdr:spPr>
    </xdr:pic>
    <xdr:clientData/>
  </xdr:twoCellAnchor>
  <xdr:twoCellAnchor editAs="oneCell">
    <xdr:from>
      <xdr:col>2</xdr:col>
      <xdr:colOff>447096</xdr:colOff>
      <xdr:row>5</xdr:row>
      <xdr:rowOff>71667</xdr:rowOff>
    </xdr:from>
    <xdr:to>
      <xdr:col>2</xdr:col>
      <xdr:colOff>1598084</xdr:colOff>
      <xdr:row>5</xdr:row>
      <xdr:rowOff>1846799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A9AAE1C-D358-4CD7-B930-9D26F7A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263" y="6199417"/>
          <a:ext cx="1150988" cy="1775132"/>
        </a:xfrm>
        <a:prstGeom prst="rect">
          <a:avLst/>
        </a:prstGeom>
      </xdr:spPr>
    </xdr:pic>
    <xdr:clientData/>
  </xdr:twoCellAnchor>
  <xdr:twoCellAnchor editAs="oneCell">
    <xdr:from>
      <xdr:col>2</xdr:col>
      <xdr:colOff>406595</xdr:colOff>
      <xdr:row>8</xdr:row>
      <xdr:rowOff>84085</xdr:rowOff>
    </xdr:from>
    <xdr:to>
      <xdr:col>2</xdr:col>
      <xdr:colOff>1463369</xdr:colOff>
      <xdr:row>8</xdr:row>
      <xdr:rowOff>1629835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AFBE09F-E21C-4415-BBCE-744AD6D5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762" y="11746918"/>
          <a:ext cx="1056774" cy="154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302596</xdr:colOff>
      <xdr:row>9</xdr:row>
      <xdr:rowOff>149417</xdr:rowOff>
    </xdr:from>
    <xdr:to>
      <xdr:col>2</xdr:col>
      <xdr:colOff>1517297</xdr:colOff>
      <xdr:row>9</xdr:row>
      <xdr:rowOff>1926167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04C9D87-94FE-43F8-8BA1-F46A0627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763" y="13484417"/>
          <a:ext cx="1214701" cy="177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325595</xdr:colOff>
      <xdr:row>10</xdr:row>
      <xdr:rowOff>24250</xdr:rowOff>
    </xdr:from>
    <xdr:to>
      <xdr:col>2</xdr:col>
      <xdr:colOff>1428750</xdr:colOff>
      <xdr:row>10</xdr:row>
      <xdr:rowOff>1646642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767A7B4-464E-4EAF-ABD8-5A93860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762" y="15433583"/>
          <a:ext cx="1103155" cy="1622392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359833</xdr:colOff>
      <xdr:row>38</xdr:row>
      <xdr:rowOff>143371</xdr:rowOff>
    </xdr:from>
    <xdr:to>
      <xdr:col>2</xdr:col>
      <xdr:colOff>1586442</xdr:colOff>
      <xdr:row>43</xdr:row>
      <xdr:rowOff>63500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A4A9662-92AD-4498-88A8-324486A4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59000" y="40275371"/>
          <a:ext cx="1226609" cy="108429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317501</xdr:colOff>
      <xdr:row>20</xdr:row>
      <xdr:rowOff>116417</xdr:rowOff>
    </xdr:from>
    <xdr:to>
      <xdr:col>2</xdr:col>
      <xdr:colOff>1654444</xdr:colOff>
      <xdr:row>21</xdr:row>
      <xdr:rowOff>455084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B446130-B9DA-4BC9-A6D6-C71AF85D7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16668" y="31834667"/>
          <a:ext cx="1336943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28</xdr:row>
      <xdr:rowOff>84667</xdr:rowOff>
    </xdr:from>
    <xdr:to>
      <xdr:col>2</xdr:col>
      <xdr:colOff>1513416</xdr:colOff>
      <xdr:row>29</xdr:row>
      <xdr:rowOff>647582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ED079A1-0DD5-493B-83F6-39774CE9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50" y="34565167"/>
          <a:ext cx="994833" cy="12296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26</xdr:row>
      <xdr:rowOff>95251</xdr:rowOff>
    </xdr:from>
    <xdr:to>
      <xdr:col>2</xdr:col>
      <xdr:colOff>1510465</xdr:colOff>
      <xdr:row>27</xdr:row>
      <xdr:rowOff>645583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DF6E713-5542-49C0-A72B-C0AA4726D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8" y="33157584"/>
          <a:ext cx="1129464" cy="1259416"/>
        </a:xfrm>
        <a:prstGeom prst="rect">
          <a:avLst/>
        </a:prstGeom>
      </xdr:spPr>
    </xdr:pic>
    <xdr:clientData/>
  </xdr:twoCellAnchor>
  <xdr:twoCellAnchor editAs="oneCell">
    <xdr:from>
      <xdr:col>2</xdr:col>
      <xdr:colOff>348145</xdr:colOff>
      <xdr:row>30</xdr:row>
      <xdr:rowOff>264583</xdr:rowOff>
    </xdr:from>
    <xdr:to>
      <xdr:col>2</xdr:col>
      <xdr:colOff>1885125</xdr:colOff>
      <xdr:row>31</xdr:row>
      <xdr:rowOff>412750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EC172D5C-5815-4D69-8016-1D495D8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12" y="36078583"/>
          <a:ext cx="1536980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37</xdr:row>
      <xdr:rowOff>0</xdr:rowOff>
    </xdr:from>
    <xdr:to>
      <xdr:col>3</xdr:col>
      <xdr:colOff>66610</xdr:colOff>
      <xdr:row>37</xdr:row>
      <xdr:rowOff>656167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1D9901E-7224-4277-84FC-6F3A23B8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68501" y="39655750"/>
          <a:ext cx="195044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497415</xdr:colOff>
      <xdr:row>0</xdr:row>
      <xdr:rowOff>423333</xdr:rowOff>
    </xdr:from>
    <xdr:to>
      <xdr:col>16</xdr:col>
      <xdr:colOff>216230</xdr:colOff>
      <xdr:row>4</xdr:row>
      <xdr:rowOff>72906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E536EF-5F9A-4DA9-A0AB-8BA7CBD4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5915" y="423333"/>
          <a:ext cx="7730398" cy="399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0009-733E-4CD8-B187-682A00161E57}">
  <sheetPr>
    <tabColor rgb="FFFFFF00"/>
  </sheetPr>
  <dimension ref="A1:K44"/>
  <sheetViews>
    <sheetView tabSelected="1" zoomScale="90" zoomScaleNormal="90" workbookViewId="0">
      <selection activeCell="G23" sqref="G23"/>
    </sheetView>
  </sheetViews>
  <sheetFormatPr defaultRowHeight="15" x14ac:dyDescent="0.25"/>
  <cols>
    <col min="2" max="2" width="17.7109375" customWidth="1"/>
    <col min="3" max="3" width="30.85546875" customWidth="1"/>
    <col min="4" max="4" width="97" customWidth="1"/>
    <col min="5" max="5" width="27.140625" style="9" customWidth="1"/>
    <col min="6" max="6" width="20.85546875" customWidth="1"/>
    <col min="7" max="7" width="16.42578125" customWidth="1"/>
  </cols>
  <sheetData>
    <row r="1" spans="1:7" s="2" customFormat="1" ht="46.5" customHeight="1" x14ac:dyDescent="0.25">
      <c r="A1" s="18" t="s">
        <v>76</v>
      </c>
      <c r="B1" s="19"/>
      <c r="C1" s="19"/>
      <c r="D1" s="20"/>
      <c r="E1" s="27" t="s">
        <v>77</v>
      </c>
    </row>
    <row r="2" spans="1:7" s="2" customFormat="1" ht="81.75" customHeight="1" x14ac:dyDescent="0.25">
      <c r="A2" s="21" t="s">
        <v>79</v>
      </c>
      <c r="B2" s="22"/>
      <c r="C2" s="22"/>
      <c r="D2" s="23"/>
      <c r="E2" s="28"/>
    </row>
    <row r="3" spans="1:7" s="2" customFormat="1" ht="78.75" customHeight="1" x14ac:dyDescent="0.25">
      <c r="A3" s="24"/>
      <c r="B3" s="25"/>
      <c r="C3" s="25"/>
      <c r="D3" s="26"/>
      <c r="E3" s="3" t="s">
        <v>78</v>
      </c>
    </row>
    <row r="4" spans="1:7" ht="135" customHeight="1" x14ac:dyDescent="0.25">
      <c r="A4" s="4">
        <v>1</v>
      </c>
      <c r="B4" s="6" t="s">
        <v>0</v>
      </c>
      <c r="C4" s="6"/>
      <c r="D4" s="5" t="s">
        <v>11</v>
      </c>
      <c r="E4" s="13">
        <f>E24+E27*4</f>
        <v>38493.571428571428</v>
      </c>
      <c r="F4" s="2"/>
      <c r="G4" s="2"/>
    </row>
    <row r="5" spans="1:7" ht="140.25" customHeight="1" x14ac:dyDescent="0.25">
      <c r="A5" s="4">
        <v>2</v>
      </c>
      <c r="B5" s="6" t="s">
        <v>20</v>
      </c>
      <c r="C5" s="7"/>
      <c r="D5" s="5" t="s">
        <v>25</v>
      </c>
      <c r="E5" s="13">
        <f>E24+E27*2+E29*3+E31*2</f>
        <v>47643.285714285717</v>
      </c>
      <c r="F5" s="2"/>
      <c r="G5" s="2"/>
    </row>
    <row r="6" spans="1:7" ht="151.5" customHeight="1" x14ac:dyDescent="0.25">
      <c r="A6" s="4">
        <v>3</v>
      </c>
      <c r="B6" s="6" t="s">
        <v>19</v>
      </c>
      <c r="C6" s="7"/>
      <c r="D6" s="5" t="s">
        <v>26</v>
      </c>
      <c r="E6" s="13">
        <f>E24+E27*3+E29*4+E31</f>
        <v>50818.428571428572</v>
      </c>
      <c r="F6" s="2"/>
      <c r="G6" s="2"/>
    </row>
    <row r="7" spans="1:7" ht="144" customHeight="1" x14ac:dyDescent="0.25">
      <c r="A7" s="4">
        <v>4</v>
      </c>
      <c r="B7" s="6" t="s">
        <v>1</v>
      </c>
      <c r="C7" s="7"/>
      <c r="D7" s="5" t="s">
        <v>12</v>
      </c>
      <c r="E7" s="13">
        <f>E24+E27*3+E29*4</f>
        <v>49016.428571428572</v>
      </c>
      <c r="F7" s="2"/>
      <c r="G7" s="2"/>
    </row>
    <row r="8" spans="1:7" ht="140.25" customHeight="1" x14ac:dyDescent="0.25">
      <c r="A8" s="4">
        <v>5</v>
      </c>
      <c r="B8" s="6" t="s">
        <v>45</v>
      </c>
      <c r="C8" s="6"/>
      <c r="D8" s="5" t="s">
        <v>73</v>
      </c>
      <c r="E8" s="13">
        <f>E24+E27*2+E29*4+E35</f>
        <v>48351.285714285717</v>
      </c>
      <c r="F8" s="2"/>
      <c r="G8" s="2"/>
    </row>
    <row r="9" spans="1:7" ht="131.25" customHeight="1" x14ac:dyDescent="0.25">
      <c r="A9" s="4">
        <v>6</v>
      </c>
      <c r="B9" s="6" t="s">
        <v>23</v>
      </c>
      <c r="C9" s="7"/>
      <c r="D9" s="5" t="s">
        <v>24</v>
      </c>
      <c r="E9" s="13">
        <f>E24+E27*3+E29*6</f>
        <v>55216.428571428572</v>
      </c>
      <c r="F9" s="2"/>
      <c r="G9" s="2"/>
    </row>
    <row r="10" spans="1:7" ht="163.5" customHeight="1" x14ac:dyDescent="0.25">
      <c r="A10" s="4">
        <v>7</v>
      </c>
      <c r="B10" s="6" t="s">
        <v>27</v>
      </c>
      <c r="C10" s="7"/>
      <c r="D10" s="5" t="s">
        <v>42</v>
      </c>
      <c r="E10" s="13">
        <f>E24+E27+E28*3+E29+E30*9+E34+E31*2+E32*4</f>
        <v>68143.142857142855</v>
      </c>
      <c r="F10" s="2"/>
      <c r="G10" s="2"/>
    </row>
    <row r="11" spans="1:7" ht="147.75" customHeight="1" x14ac:dyDescent="0.25">
      <c r="A11" s="4">
        <v>8</v>
      </c>
      <c r="B11" s="6" t="s">
        <v>41</v>
      </c>
      <c r="C11" s="7"/>
      <c r="D11" s="5" t="s">
        <v>43</v>
      </c>
      <c r="E11" s="13">
        <f>E24+E33+E28*6+E30*10</f>
        <v>64439</v>
      </c>
      <c r="F11" s="2"/>
      <c r="G11" s="2"/>
    </row>
    <row r="12" spans="1:7" ht="150" customHeight="1" x14ac:dyDescent="0.25">
      <c r="A12" s="4">
        <v>9</v>
      </c>
      <c r="B12" s="6" t="s">
        <v>13</v>
      </c>
      <c r="C12" s="7"/>
      <c r="D12" s="5" t="s">
        <v>14</v>
      </c>
      <c r="E12" s="13">
        <f>E26+E28*4</f>
        <v>24398</v>
      </c>
      <c r="F12" s="2"/>
      <c r="G12" s="2"/>
    </row>
    <row r="13" spans="1:7" ht="141.75" customHeight="1" x14ac:dyDescent="0.25">
      <c r="A13" s="4">
        <v>10</v>
      </c>
      <c r="B13" s="6" t="s">
        <v>50</v>
      </c>
      <c r="C13" s="7"/>
      <c r="D13" s="5" t="s">
        <v>51</v>
      </c>
      <c r="E13" s="13">
        <f>E26+E28*3+E30*5</f>
        <v>34066</v>
      </c>
      <c r="F13" s="2"/>
      <c r="G13" s="2"/>
    </row>
    <row r="14" spans="1:7" ht="151.5" customHeight="1" x14ac:dyDescent="0.25">
      <c r="A14" s="4">
        <v>11</v>
      </c>
      <c r="B14" s="6" t="s">
        <v>44</v>
      </c>
      <c r="C14" s="7"/>
      <c r="D14" s="5" t="s">
        <v>48</v>
      </c>
      <c r="E14" s="13">
        <f>E26+E28*2+E35</f>
        <v>23206</v>
      </c>
      <c r="F14" s="2"/>
      <c r="G14" s="2"/>
    </row>
    <row r="15" spans="1:7" ht="141.75" customHeight="1" x14ac:dyDescent="0.25">
      <c r="A15" s="4">
        <v>12</v>
      </c>
      <c r="B15" s="6" t="s">
        <v>47</v>
      </c>
      <c r="C15" s="7"/>
      <c r="D15" s="5" t="s">
        <v>49</v>
      </c>
      <c r="E15" s="13">
        <f>E26+E28*2+E30*2+E35</f>
        <v>27554</v>
      </c>
      <c r="F15" s="2"/>
      <c r="G15" s="2"/>
    </row>
    <row r="16" spans="1:7" ht="93" customHeight="1" x14ac:dyDescent="0.25">
      <c r="A16" s="4">
        <v>13</v>
      </c>
      <c r="B16" s="6" t="s">
        <v>59</v>
      </c>
      <c r="C16" s="14"/>
      <c r="D16" s="5" t="s">
        <v>58</v>
      </c>
      <c r="E16" s="13">
        <f>E25+E27*2+E29</f>
        <v>25295.285714285714</v>
      </c>
      <c r="F16" s="2"/>
      <c r="G16" s="2"/>
    </row>
    <row r="17" spans="1:11" ht="93" customHeight="1" x14ac:dyDescent="0.25">
      <c r="A17" s="4">
        <v>14</v>
      </c>
      <c r="B17" s="6" t="s">
        <v>60</v>
      </c>
      <c r="C17" s="6"/>
      <c r="D17" s="5" t="s">
        <v>57</v>
      </c>
      <c r="E17" s="13">
        <f>E25+E29*3+E27</f>
        <v>29618.142857142859</v>
      </c>
      <c r="F17" s="2"/>
      <c r="G17" s="2"/>
    </row>
    <row r="18" spans="1:11" ht="93" customHeight="1" x14ac:dyDescent="0.25">
      <c r="A18" s="4">
        <v>15</v>
      </c>
      <c r="B18" s="6" t="s">
        <v>61</v>
      </c>
      <c r="C18" s="6"/>
      <c r="D18" s="5" t="s">
        <v>56</v>
      </c>
      <c r="E18" s="13">
        <f>E25+E29+E27+E28*3+E34+E30*9</f>
        <v>48391.142857142855</v>
      </c>
      <c r="F18" s="2"/>
      <c r="G18" s="2"/>
    </row>
    <row r="19" spans="1:11" ht="135.75" customHeight="1" x14ac:dyDescent="0.25">
      <c r="A19" s="4">
        <v>16</v>
      </c>
      <c r="B19" s="6" t="s">
        <v>74</v>
      </c>
      <c r="C19" s="6"/>
      <c r="D19" s="5" t="s">
        <v>64</v>
      </c>
      <c r="E19" s="13">
        <f>E24+E38*3</f>
        <v>37180</v>
      </c>
      <c r="F19" s="2"/>
      <c r="G19" s="2"/>
    </row>
    <row r="20" spans="1:11" ht="135.75" customHeight="1" x14ac:dyDescent="0.25">
      <c r="A20" s="4">
        <v>17</v>
      </c>
      <c r="B20" s="6" t="s">
        <v>75</v>
      </c>
      <c r="C20" s="6"/>
      <c r="D20" s="5" t="s">
        <v>65</v>
      </c>
      <c r="E20" s="13">
        <f>E24+E27+E29*3+E38*2</f>
        <v>46292.142857142855</v>
      </c>
      <c r="F20" s="2"/>
      <c r="G20" s="2"/>
    </row>
    <row r="21" spans="1:11" ht="48" customHeight="1" x14ac:dyDescent="0.25">
      <c r="A21" s="4">
        <v>10</v>
      </c>
      <c r="B21" s="8" t="s">
        <v>7</v>
      </c>
      <c r="C21" s="29"/>
      <c r="D21" s="5" t="s">
        <v>8</v>
      </c>
      <c r="E21" s="16">
        <v>2180</v>
      </c>
      <c r="F21" s="2"/>
      <c r="G21" s="2"/>
      <c r="J21" s="1"/>
      <c r="K21" s="1"/>
    </row>
    <row r="22" spans="1:11" ht="48" customHeight="1" x14ac:dyDescent="0.25">
      <c r="A22" s="4">
        <v>11</v>
      </c>
      <c r="B22" s="8" t="s">
        <v>9</v>
      </c>
      <c r="C22" s="30"/>
      <c r="D22" s="5" t="s">
        <v>10</v>
      </c>
      <c r="E22" s="16">
        <v>4309</v>
      </c>
      <c r="F22" s="2"/>
      <c r="G22" s="2"/>
      <c r="J22" s="1"/>
      <c r="K22" s="1"/>
    </row>
    <row r="23" spans="1:11" s="1" customFormat="1" ht="33.75" customHeight="1" x14ac:dyDescent="0.25">
      <c r="A23" s="32" t="s">
        <v>6</v>
      </c>
      <c r="B23" s="33"/>
      <c r="C23" s="33"/>
      <c r="D23" s="34"/>
      <c r="E23" s="17" t="s">
        <v>78</v>
      </c>
      <c r="F23" s="2"/>
    </row>
    <row r="24" spans="1:11" ht="18" x14ac:dyDescent="0.25">
      <c r="A24" s="4">
        <v>1</v>
      </c>
      <c r="B24" s="8" t="s">
        <v>4</v>
      </c>
      <c r="C24" s="7" t="s">
        <v>38</v>
      </c>
      <c r="D24" s="11" t="s">
        <v>17</v>
      </c>
      <c r="E24" s="10">
        <v>30985</v>
      </c>
      <c r="F24" s="2"/>
      <c r="G24" s="1"/>
      <c r="J24" s="1"/>
      <c r="K24" s="1"/>
    </row>
    <row r="25" spans="1:11" ht="18" x14ac:dyDescent="0.25">
      <c r="A25" s="4">
        <v>2</v>
      </c>
      <c r="B25" s="8" t="s">
        <v>34</v>
      </c>
      <c r="C25" s="7" t="s">
        <v>39</v>
      </c>
      <c r="D25" s="11" t="s">
        <v>35</v>
      </c>
      <c r="E25" s="10">
        <v>18441</v>
      </c>
      <c r="F25" s="2"/>
      <c r="G25" s="1"/>
      <c r="J25" s="1"/>
      <c r="K25" s="1"/>
    </row>
    <row r="26" spans="1:11" ht="18" x14ac:dyDescent="0.25">
      <c r="A26" s="4">
        <v>3</v>
      </c>
      <c r="B26" s="8" t="s">
        <v>15</v>
      </c>
      <c r="C26" s="7" t="s">
        <v>40</v>
      </c>
      <c r="D26" s="11" t="s">
        <v>18</v>
      </c>
      <c r="E26" s="10">
        <v>19590</v>
      </c>
      <c r="F26" s="2"/>
      <c r="G26" s="1"/>
      <c r="J26" s="1"/>
      <c r="K26" s="1"/>
    </row>
    <row r="27" spans="1:11" ht="55.5" customHeight="1" x14ac:dyDescent="0.25">
      <c r="A27" s="4">
        <v>4</v>
      </c>
      <c r="B27" s="8" t="s">
        <v>3</v>
      </c>
      <c r="C27" s="29"/>
      <c r="D27" s="11" t="s">
        <v>31</v>
      </c>
      <c r="E27" s="12">
        <v>1877.1428571428573</v>
      </c>
      <c r="F27" s="2"/>
      <c r="J27" s="1"/>
      <c r="K27" s="1"/>
    </row>
    <row r="28" spans="1:11" ht="55.5" customHeight="1" x14ac:dyDescent="0.25">
      <c r="A28" s="4">
        <v>5</v>
      </c>
      <c r="B28" s="8" t="s">
        <v>16</v>
      </c>
      <c r="C28" s="30"/>
      <c r="D28" s="11" t="s">
        <v>32</v>
      </c>
      <c r="E28" s="12">
        <v>1202</v>
      </c>
      <c r="F28" s="2"/>
      <c r="J28" s="1"/>
      <c r="K28" s="1"/>
    </row>
    <row r="29" spans="1:11" ht="52.5" customHeight="1" x14ac:dyDescent="0.25">
      <c r="A29" s="4">
        <v>6</v>
      </c>
      <c r="B29" s="8" t="s">
        <v>21</v>
      </c>
      <c r="C29" s="29"/>
      <c r="D29" s="5" t="s">
        <v>22</v>
      </c>
      <c r="E29" s="12">
        <v>3100</v>
      </c>
      <c r="J29" s="1"/>
      <c r="K29" s="1"/>
    </row>
    <row r="30" spans="1:11" ht="52.5" customHeight="1" x14ac:dyDescent="0.25">
      <c r="A30" s="4">
        <v>7</v>
      </c>
      <c r="B30" s="8" t="s">
        <v>33</v>
      </c>
      <c r="C30" s="30"/>
      <c r="D30" s="5" t="s">
        <v>63</v>
      </c>
      <c r="E30" s="12">
        <v>2174</v>
      </c>
      <c r="J30" s="1"/>
      <c r="K30" s="1"/>
    </row>
    <row r="31" spans="1:11" ht="54.75" customHeight="1" x14ac:dyDescent="0.25">
      <c r="A31" s="4">
        <v>8</v>
      </c>
      <c r="B31" s="8" t="s">
        <v>5</v>
      </c>
      <c r="C31" s="29"/>
      <c r="D31" s="5" t="s">
        <v>28</v>
      </c>
      <c r="E31" s="10">
        <v>1802</v>
      </c>
      <c r="J31" s="1"/>
      <c r="K31" s="1"/>
    </row>
    <row r="32" spans="1:11" ht="54.75" customHeight="1" x14ac:dyDescent="0.25">
      <c r="A32" s="4">
        <v>9</v>
      </c>
      <c r="B32" s="8" t="s">
        <v>29</v>
      </c>
      <c r="C32" s="30"/>
      <c r="D32" s="5" t="s">
        <v>30</v>
      </c>
      <c r="E32" s="10">
        <v>901</v>
      </c>
      <c r="J32" s="1"/>
      <c r="K32" s="1"/>
    </row>
    <row r="33" spans="1:11" ht="19.5" customHeight="1" x14ac:dyDescent="0.25">
      <c r="A33" s="4">
        <v>12</v>
      </c>
      <c r="B33" s="8"/>
      <c r="C33" s="7"/>
      <c r="D33" s="5" t="s">
        <v>36</v>
      </c>
      <c r="E33" s="10">
        <v>4502</v>
      </c>
      <c r="J33" s="1"/>
      <c r="K33" s="1"/>
    </row>
    <row r="34" spans="1:11" ht="19.5" customHeight="1" x14ac:dyDescent="0.25">
      <c r="A34" s="4">
        <v>13</v>
      </c>
      <c r="B34" s="8"/>
      <c r="C34" s="7"/>
      <c r="D34" s="5" t="s">
        <v>37</v>
      </c>
      <c r="E34" s="10">
        <v>1801</v>
      </c>
      <c r="J34" s="1"/>
      <c r="K34" s="1"/>
    </row>
    <row r="35" spans="1:11" ht="19.5" customHeight="1" x14ac:dyDescent="0.25">
      <c r="A35" s="4">
        <v>14</v>
      </c>
      <c r="B35" s="8" t="s">
        <v>46</v>
      </c>
      <c r="C35" s="7"/>
      <c r="D35" s="5" t="s">
        <v>2</v>
      </c>
      <c r="E35" s="10">
        <v>1212</v>
      </c>
      <c r="J35" s="1"/>
      <c r="K35" s="1"/>
    </row>
    <row r="36" spans="1:11" ht="19.5" customHeight="1" x14ac:dyDescent="0.25">
      <c r="A36" s="4">
        <v>15</v>
      </c>
      <c r="B36" s="8" t="s">
        <v>52</v>
      </c>
      <c r="C36" s="7"/>
      <c r="D36" s="5" t="s">
        <v>54</v>
      </c>
      <c r="E36" s="10"/>
      <c r="J36" s="1"/>
      <c r="K36" s="1"/>
    </row>
    <row r="37" spans="1:11" ht="19.5" customHeight="1" x14ac:dyDescent="0.25">
      <c r="A37" s="4">
        <v>16</v>
      </c>
      <c r="B37" s="8" t="s">
        <v>53</v>
      </c>
      <c r="C37" s="7"/>
      <c r="D37" s="5" t="s">
        <v>55</v>
      </c>
      <c r="E37" s="10">
        <v>3797</v>
      </c>
      <c r="J37" s="1"/>
      <c r="K37" s="1"/>
    </row>
    <row r="38" spans="1:11" ht="53.25" customHeight="1" x14ac:dyDescent="0.25">
      <c r="A38" s="4">
        <v>17</v>
      </c>
      <c r="B38" s="8" t="s">
        <v>62</v>
      </c>
      <c r="C38" s="15"/>
      <c r="D38" s="11" t="s">
        <v>72</v>
      </c>
      <c r="E38" s="12">
        <v>2065</v>
      </c>
      <c r="J38" s="1"/>
      <c r="K38" s="1"/>
    </row>
    <row r="39" spans="1:11" ht="18" x14ac:dyDescent="0.25">
      <c r="A39" s="4">
        <v>18</v>
      </c>
      <c r="B39" s="14"/>
      <c r="C39" s="31"/>
      <c r="D39" s="11" t="s">
        <v>66</v>
      </c>
      <c r="E39" s="12">
        <v>374</v>
      </c>
    </row>
    <row r="40" spans="1:11" ht="18" x14ac:dyDescent="0.25">
      <c r="A40" s="4">
        <v>19</v>
      </c>
      <c r="B40" s="14"/>
      <c r="C40" s="31"/>
      <c r="D40" s="11" t="s">
        <v>67</v>
      </c>
      <c r="E40" s="12">
        <v>374</v>
      </c>
    </row>
    <row r="41" spans="1:11" ht="18" x14ac:dyDescent="0.25">
      <c r="A41" s="4">
        <v>20</v>
      </c>
      <c r="B41" s="14"/>
      <c r="C41" s="31"/>
      <c r="D41" s="11" t="s">
        <v>68</v>
      </c>
      <c r="E41" s="12">
        <v>562</v>
      </c>
    </row>
    <row r="42" spans="1:11" ht="18" x14ac:dyDescent="0.25">
      <c r="A42" s="4">
        <v>21</v>
      </c>
      <c r="B42" s="14"/>
      <c r="C42" s="31"/>
      <c r="D42" s="11" t="s">
        <v>69</v>
      </c>
      <c r="E42" s="12">
        <v>562</v>
      </c>
    </row>
    <row r="43" spans="1:11" ht="18" x14ac:dyDescent="0.25">
      <c r="A43" s="4">
        <v>22</v>
      </c>
      <c r="B43" s="14"/>
      <c r="C43" s="31"/>
      <c r="D43" s="11" t="s">
        <v>70</v>
      </c>
      <c r="E43" s="12">
        <v>562</v>
      </c>
    </row>
    <row r="44" spans="1:11" ht="18" x14ac:dyDescent="0.25">
      <c r="A44" s="4">
        <v>23</v>
      </c>
      <c r="B44" s="14"/>
      <c r="C44" s="30"/>
      <c r="D44" s="11" t="s">
        <v>71</v>
      </c>
      <c r="E44" s="12">
        <v>748</v>
      </c>
    </row>
  </sheetData>
  <mergeCells count="10">
    <mergeCell ref="C27:C28"/>
    <mergeCell ref="C29:C30"/>
    <mergeCell ref="C31:C32"/>
    <mergeCell ref="C39:C44"/>
    <mergeCell ref="A23:D23"/>
    <mergeCell ref="A1:D1"/>
    <mergeCell ref="A2:D2"/>
    <mergeCell ref="A3:D3"/>
    <mergeCell ref="E1:E2"/>
    <mergeCell ref="C21:C22"/>
  </mergeCells>
  <phoneticPr fontId="24" type="noConversion"/>
  <hyperlinks>
    <hyperlink ref="E1" r:id="rId1" xr:uid="{363F1464-B2F6-4E6D-886D-7988112A4057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ШКАФЫ ИНСТУМЕНТАЛЬНЫЕ_Легкие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Office</cp:lastModifiedBy>
  <cp:lastPrinted>2021-06-22T15:18:14Z</cp:lastPrinted>
  <dcterms:created xsi:type="dcterms:W3CDTF">2020-07-27T11:08:11Z</dcterms:created>
  <dcterms:modified xsi:type="dcterms:W3CDTF">2025-11-25T07:07:29Z</dcterms:modified>
</cp:coreProperties>
</file>