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6\"/>
    </mc:Choice>
  </mc:AlternateContent>
  <xr:revisionPtr revIDLastSave="0" documentId="13_ncr:1_{4FA99E37-9F99-428D-9091-5EE5FC825AF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ВЕРСТАКИ_Легки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3" l="1"/>
  <c r="E20" i="3"/>
  <c r="E17" i="3"/>
  <c r="E16" i="3" l="1"/>
  <c r="E34" i="3"/>
  <c r="E35" i="3"/>
  <c r="E36" i="3" l="1"/>
  <c r="E33" i="3"/>
  <c r="E37" i="3"/>
  <c r="E32" i="3"/>
  <c r="E9" i="3" l="1"/>
  <c r="E6" i="3"/>
  <c r="E8" i="3"/>
  <c r="E5" i="3"/>
  <c r="E7" i="3"/>
  <c r="E4" i="3"/>
  <c r="E15" i="3" l="1"/>
  <c r="E14" i="3"/>
  <c r="E13" i="3"/>
  <c r="E12" i="3"/>
  <c r="E11" i="3"/>
  <c r="E10" i="3"/>
  <c r="E22" i="3"/>
  <c r="E21" i="3"/>
  <c r="E19" i="3"/>
  <c r="E18" i="3"/>
  <c r="E25" i="3" l="1"/>
  <c r="E24" i="3"/>
</calcChain>
</file>

<file path=xl/sharedStrings.xml><?xml version="1.0" encoding="utf-8"?>
<sst xmlns="http://schemas.openxmlformats.org/spreadsheetml/2006/main" count="131" uniqueCount="131">
  <si>
    <t>W-14G-0</t>
  </si>
  <si>
    <t>W-14G</t>
  </si>
  <si>
    <t>W-14G-5</t>
  </si>
  <si>
    <t>W-14G-05</t>
  </si>
  <si>
    <t>W-18G-00</t>
  </si>
  <si>
    <t>W-18G-05</t>
  </si>
  <si>
    <t>W-18G-55</t>
  </si>
  <si>
    <t>Р1-14</t>
  </si>
  <si>
    <t>Р1-18</t>
  </si>
  <si>
    <t>Р2-14</t>
  </si>
  <si>
    <t>Р2-18</t>
  </si>
  <si>
    <r>
      <rPr>
        <b/>
        <sz val="14"/>
        <rFont val="Arial Nova"/>
        <family val="2"/>
        <charset val="204"/>
      </rPr>
      <t xml:space="preserve">Экран одинарный 1390х500х30мм.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9 кг. Объем: 0,05 куб. м</t>
    </r>
  </si>
  <si>
    <r>
      <rPr>
        <b/>
        <sz val="14"/>
        <rFont val="Arial Nova"/>
        <family val="2"/>
        <charset val="204"/>
      </rPr>
      <t xml:space="preserve">Экран одинарный 1800х500х30мм. с кронштейнами                         </t>
    </r>
    <r>
      <rPr>
        <sz val="14"/>
        <rFont val="Arial Nova"/>
        <family val="2"/>
        <charset val="204"/>
      </rPr>
      <t xml:space="preserve"> (квадратная перфорация 10х10мм) Вес: 12 кг. Объем: 0,08 куб. м</t>
    </r>
  </si>
  <si>
    <r>
      <rPr>
        <b/>
        <sz val="14"/>
        <rFont val="Arial Nova"/>
        <family val="2"/>
        <charset val="204"/>
      </rPr>
      <t xml:space="preserve">Экран двойной 1390х1000х30мм.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20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</si>
  <si>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с кронштейнами      </t>
    </r>
    <r>
      <rPr>
        <sz val="14"/>
        <rFont val="Arial Nova"/>
        <family val="2"/>
        <charset val="204"/>
      </rPr>
      <t xml:space="preserve">                         (квадратная перфорация 10х10мм)   Вес: 26 кг. Объем: 0,08 куб. м</t>
    </r>
  </si>
  <si>
    <t>А-1</t>
  </si>
  <si>
    <t>Е-14</t>
  </si>
  <si>
    <t>Е-18</t>
  </si>
  <si>
    <r>
      <t xml:space="preserve">Крючок одинарный L-80мм </t>
    </r>
    <r>
      <rPr>
        <sz val="14"/>
        <rFont val="Arial Nova"/>
        <family val="2"/>
        <charset val="204"/>
      </rPr>
      <t xml:space="preserve"> </t>
    </r>
  </si>
  <si>
    <t xml:space="preserve">Крючок двойной L-80мм </t>
  </si>
  <si>
    <t>К-1</t>
  </si>
  <si>
    <t>К-2</t>
  </si>
  <si>
    <t>К-3</t>
  </si>
  <si>
    <t>Крючок с пружинной фиксацией</t>
  </si>
  <si>
    <t>Крючок круглый  D-60мм</t>
  </si>
  <si>
    <t>К-7</t>
  </si>
  <si>
    <t>D-3</t>
  </si>
  <si>
    <t>D-2</t>
  </si>
  <si>
    <t>D-1</t>
  </si>
  <si>
    <t xml:space="preserve">Полка навесная для баллончиков и метизов
Размер (ШхГхВ):  270х70х30-70h мм </t>
  </si>
  <si>
    <t xml:space="preserve">Полка навесная малая  
Размер (ШхГхВ):  320х150х10-70h мм.   </t>
  </si>
  <si>
    <t xml:space="preserve">Полка навесная большая 
Размер (ШхГхВ):  560х135х10-70h мм.  </t>
  </si>
  <si>
    <t xml:space="preserve">Держатель инструмента универсальный
Размер (ШхГхВ):  360х40х40h мм. </t>
  </si>
  <si>
    <t xml:space="preserve">Держатель гаечных ключей 
Размер (ШхГхВ):  60/120х35х250h мм.
</t>
  </si>
  <si>
    <t>Держатель для сверел 
Размер (ШхГхВ):  190х45х50h мм.</t>
  </si>
  <si>
    <t xml:space="preserve">Держатель полотенца  
Размер (ШхГхВ):  530х180х70h мм.
</t>
  </si>
  <si>
    <t>Держатель для пластиковых ящиков  L-190мм</t>
  </si>
  <si>
    <t>D-10</t>
  </si>
  <si>
    <t>D-12</t>
  </si>
  <si>
    <t>D-5</t>
  </si>
  <si>
    <t>D-7</t>
  </si>
  <si>
    <t>D-8</t>
  </si>
  <si>
    <t>Держатель с прижимом для чертежей</t>
  </si>
  <si>
    <t>D-6</t>
  </si>
  <si>
    <t>КОМПЛЕКТУЮЩИЕ ВЕРСТАКОВ</t>
  </si>
  <si>
    <t xml:space="preserve">W-410 </t>
  </si>
  <si>
    <t>W-405</t>
  </si>
  <si>
    <t>W-500</t>
  </si>
  <si>
    <t>W-501</t>
  </si>
  <si>
    <t>W-503</t>
  </si>
  <si>
    <t>Р-14</t>
  </si>
  <si>
    <t>Р-18</t>
  </si>
  <si>
    <t xml:space="preserve">Кронштейны - косынки  для крепления   1-го экрана  </t>
  </si>
  <si>
    <t>Две стойки для крепления 2-го экрана и  электромонтажной панели</t>
  </si>
  <si>
    <t>А-3</t>
  </si>
  <si>
    <t>А-6</t>
  </si>
  <si>
    <t>Перфоэкран  1390х500х30мм. Вес: 7 кг. V-0,04 куб. м.</t>
  </si>
  <si>
    <t>Перфоэкран  1800х500х30мм. Вес: 9 кг. V-0,06 куб. м.</t>
  </si>
  <si>
    <t>Р-10</t>
  </si>
  <si>
    <t>Р-15</t>
  </si>
  <si>
    <t>Перфоэкран  1000х500х30мм. Вес: 5 кг. V-0,03 куб. м.</t>
  </si>
  <si>
    <t>Перфоэкран  1500х500х30мм. Вес: 8 кг. V-0,05 куб. м.</t>
  </si>
  <si>
    <t xml:space="preserve">Перфоэкран боковой 686х1100х30мм. </t>
  </si>
  <si>
    <t>Р-07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</si>
  <si>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107,5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</si>
  <si>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1800х685х27мм. МДФ+Оцинк. Кожух 1,2мм
✓Полка и стенка шириной 730мм (нагрузка 60кг)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130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</si>
  <si>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t>Антресоль 1000х250х400Нмм</t>
  </si>
  <si>
    <t>М-10</t>
  </si>
  <si>
    <t>Р-20</t>
  </si>
  <si>
    <t>W-310G</t>
  </si>
  <si>
    <t>W-314G</t>
  </si>
  <si>
    <t>W-315G</t>
  </si>
  <si>
    <t>W-318G</t>
  </si>
  <si>
    <t>W-320G</t>
  </si>
  <si>
    <t>Перфоэкран  2000х500х30мм. Вес: 10 кг. V-0,07 куб. м.</t>
  </si>
  <si>
    <t>Е-10</t>
  </si>
  <si>
    <r>
      <t xml:space="preserve">Электромонтажная панель  1800х100х30мм. 
</t>
    </r>
    <r>
      <rPr>
        <sz val="14"/>
        <rFont val="Arial Nova"/>
        <family val="2"/>
        <charset val="204"/>
      </rPr>
      <t xml:space="preserve">для самостоятельного размещения эл оборудования  </t>
    </r>
  </si>
  <si>
    <r>
      <t xml:space="preserve"> Электромонтажная панель  1390х100х30мм.                                                        </t>
    </r>
    <r>
      <rPr>
        <sz val="14"/>
        <rFont val="Arial Nova"/>
        <family val="2"/>
        <charset val="204"/>
      </rPr>
      <t>для самостоятельного размещения эл оборудования</t>
    </r>
  </si>
  <si>
    <r>
      <t xml:space="preserve">Электромонтажная панель  1000х100х30мм.                                                      </t>
    </r>
    <r>
      <rPr>
        <sz val="14"/>
        <rFont val="Arial Nova"/>
        <family val="2"/>
        <charset val="204"/>
      </rPr>
      <t>для самостоятельного размещения эл оборудования</t>
    </r>
  </si>
  <si>
    <t>Е-20</t>
  </si>
  <si>
    <r>
      <t xml:space="preserve">Электромонтажная панель  2000х100х30мм. 
</t>
    </r>
    <r>
      <rPr>
        <sz val="14"/>
        <rFont val="Arial Nova"/>
        <family val="2"/>
        <charset val="204"/>
      </rPr>
      <t xml:space="preserve">для самостоятельного размещения эл оборудования  </t>
    </r>
  </si>
  <si>
    <t>W-10G</t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</si>
  <si>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</si>
  <si>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83,5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</si>
  <si>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двухтумбовый 1390х686х847Нмм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1390х685х27мм.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</si>
  <si>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t>Балка силовая для верстака 1250х125х25 мм  Вес: 2 кг. V-0,01 куб. м.</t>
  </si>
  <si>
    <t xml:space="preserve">Тумба верстачная с дверцей  500х600х820Н мм Вес: 23 кг. V-0,25 куб. м.     </t>
  </si>
  <si>
    <t xml:space="preserve">Тумба верстачная с 5 ящиками 500х600х820Нмм Вес: 48 кг. V-0,25 куб. м.            </t>
  </si>
  <si>
    <t>Полка и стенка шириной 730мм Вес: 4,5 кг. V-0,01 куб. м.</t>
  </si>
  <si>
    <t>Верстачная опора 820мм  Вес: 4 кг. V-0,07 куб. м.</t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</si>
  <si>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51,5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</si>
  <si>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76,5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</si>
  <si>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91кг.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</si>
  <si>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66кг.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</si>
  <si>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</si>
  <si>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t>W-10G-0</t>
  </si>
  <si>
    <t>W-10G-5</t>
  </si>
  <si>
    <t>W-10G-00</t>
  </si>
  <si>
    <t>W-10G-05</t>
  </si>
  <si>
    <t>W-10G-55</t>
  </si>
  <si>
    <t>Кронштейны освещения - универсальные</t>
  </si>
  <si>
    <t>Навесные опции: Крючки; Держатели; Полки</t>
  </si>
  <si>
    <t>Примеры  сборок готовых решений</t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</si>
  <si>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дверцей и 2 полками 
Р-р: 500х600х820Н мм (нагрузка на полку 50кг) 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</si>
  <si>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✓Две Тумбы с 5 ящиками Р-р: 500х600х820Н мм (нагрузка на ящик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240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</si>
  <si>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5 ящиками Р-р: 500х600х820Нмм (нагрузка на ящ.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</si>
  <si>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✓Две Тумбы с дверцей и 2 полками 
Р-р: 500х600х820Н мм (нагрузка на полку 50кг) 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145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</si>
  <si>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✓Три Тумбы с 5 ящиками Р-р: 500х600х820Н мм (нагрузка на ящик 40кг) 
Высотая ящ: 2х80; 3х170мм, полезный р-р: 570х400мм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</si>
  <si>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t>Р2-14.Е.L</t>
  </si>
  <si>
    <t>Р2-18.Е.L</t>
  </si>
  <si>
    <r>
      <rPr>
        <b/>
        <sz val="14"/>
        <rFont val="Arial Nova"/>
        <family val="2"/>
        <charset val="204"/>
      </rPr>
      <t xml:space="preserve">Экран двойной 1390х1000х30мм.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25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</si>
  <si>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31 кг. Объем: 0,05 куб. м</t>
    </r>
  </si>
  <si>
    <r>
      <t xml:space="preserve">Верстак двухтумбовый 1000х686х1850-2000Нмм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✓Экран двойной 1000х1000х30мм. с кронштейнами
✓Антресоль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0,47 куб. м.</t>
    </r>
  </si>
  <si>
    <t>Столешница МДФ оцинк. 1000х685х27мм.  Вес: 20 кг. V-0,03 куб. м.</t>
  </si>
  <si>
    <t>Столешница МДФ оцинк. 1390х685х27мм.  Вес: 27 кг. V-0,05 куб. м.</t>
  </si>
  <si>
    <t>Столешница МДФ оцинк. 1500х685х27мм.  Вес: 29 кг. V-0,05 куб. м.</t>
  </si>
  <si>
    <t>Столешница МДФ оцинк. 1800х685х27мм.  Вес: 35 кг. V-0,07 куб. м.</t>
  </si>
  <si>
    <t>Столешница МДФ оцинк. 2000х685х27мм.  Вес: 39 кг. V-0,07 куб. м.</t>
  </si>
  <si>
    <t>www.okbarsenal.ru</t>
  </si>
  <si>
    <t>РРЦ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</si>
  <si>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</si>
  <si>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бестумбовый 1000х686х847Нмм    (нагрузка 750кг) </t>
    </r>
    <r>
      <rPr>
        <sz val="14"/>
        <rFont val="Arial Nova"/>
        <family val="2"/>
        <charset val="204"/>
      </rPr>
      <t xml:space="preserve">
✓Столешница 1000х685х27мм. МДФ+Оцинк. Кожух 1,2мм 
✓Полка и стенка шириной 730мм (нагрузка 60кг) 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32.5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0,12 куб. м.</t>
    </r>
  </si>
  <si>
    <r>
      <t xml:space="preserve">Верстак бестумбовый 1390х686х847Нмм    (нагрузка 750кг) </t>
    </r>
    <r>
      <rPr>
        <sz val="14"/>
        <rFont val="Arial Nova"/>
        <family val="2"/>
        <charset val="204"/>
      </rPr>
      <t xml:space="preserve">
✓Столешница 1390х685х27мм. МДФ+Оцинк. Кожух 1,2мм 
✓Силовая балка 1250х125х25 мм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37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0,16 куб. м.</t>
    </r>
  </si>
  <si>
    <t xml:space="preserve">прайс-лист ОКБ "АРСЕНАЛ" _Январь 2026г. 
Промышленная легкая серия           "КОГДА СРАВНИВАЮТ- ВЫБИРАЮТ НАС"
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</si>
  <si>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светлый алюминий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</si>
  <si>
    <r>
      <rPr>
        <b/>
        <sz val="14"/>
        <rFont val="Arial Nova"/>
        <family val="2"/>
        <charset val="204"/>
      </rPr>
      <t xml:space="preserve">Экран одинарный 1000х500х30мм.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7 кг. Объем: 0,03 куб. м</t>
    </r>
  </si>
  <si>
    <t>Р1-10</t>
  </si>
  <si>
    <t>Р2-10</t>
  </si>
  <si>
    <t>Р2-10.Е.L</t>
  </si>
  <si>
    <r>
      <rPr>
        <b/>
        <sz val="14"/>
        <rFont val="Arial Nova"/>
        <family val="2"/>
        <charset val="204"/>
      </rPr>
      <t xml:space="preserve">Экран двойной 1000х1000х30мм.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21 кг. Объем: 0,05 куб. м</t>
    </r>
  </si>
  <si>
    <r>
      <rPr>
        <b/>
        <sz val="14"/>
        <rFont val="Arial Nova"/>
        <family val="2"/>
        <charset val="204"/>
      </rPr>
      <t xml:space="preserve">Экран двойной 1000х1000х30мм.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16 кг. Объем: 0,05 куб. 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</si>
</sst>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25" fillId="2" borderId="12" xfId="1" applyNumberFormat="1" applyFont="1" applyFill="1" applyBorder="1" applyAlignment="1" applyProtection="1">
      <alignment vertical="center" wrapText="1"/>
    </xf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8" fillId="0" borderId="15" xfId="0" applyFont="1" applyBorder="1" applyAlignment="1">
      <alignment horizontal="center" vertical="center"/>
    </xf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/>
    </xf>
    <xf numFmtId="0" fontId="28" fillId="0" borderId="15" xfId="0" applyFont="1" applyBorder="1"/>
    <xf numFmtId="0" fontId="26" fillId="2" borderId="12" xfId="1" applyNumberFormat="1" applyFont="1" applyFill="1" applyBorder="1" applyAlignment="1" applyProtection="1">
      <alignment vertical="center" wrapText="1"/>
    </xf>
    <xf numFmtId="49" fontId="25" fillId="2" borderId="1" xfId="1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27" fillId="0" borderId="20" xfId="1" applyNumberFormat="1" applyFont="1" applyFill="1" applyBorder="1" applyAlignment="1" applyProtection="1">
      <alignment horizontal="center" vertical="top" wrapText="1"/>
    </xf>
    <xf numFmtId="0" fontId="25" fillId="2" borderId="1" xfId="1" applyNumberFormat="1" applyFont="1" applyFill="1" applyBorder="1" applyAlignment="1" applyProtection="1">
      <alignment vertical="center" wrapText="1"/>
    </xf>
    <xf numFmtId="0" fontId="25" fillId="2" borderId="15" xfId="1" applyNumberFormat="1" applyFont="1" applyFill="1" applyBorder="1" applyAlignment="1" applyProtection="1">
      <alignment horizontal="center" vertical="center" wrapText="1"/>
    </xf>
    <xf numFmtId="0" fontId="29" fillId="25" borderId="12" xfId="1" applyNumberFormat="1" applyFont="1" applyFill="1" applyBorder="1" applyAlignment="1" applyProtection="1">
      <alignment horizontal="center" vertical="center" wrapText="1"/>
    </xf>
    <xf numFmtId="0" fontId="29" fillId="25" borderId="13" xfId="1" applyNumberFormat="1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35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  <xf numFmtId="0" fontId="28" fillId="0" borderId="16" xfId="0" applyFont="1" applyBorder="1" applyAlignment="1">
      <alignment horizontal="center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5" fillId="2" borderId="21" xfId="1" applyNumberFormat="1" applyFont="1" applyFill="1" applyBorder="1" applyAlignment="1" applyProtection="1">
      <alignment vertical="center" wrapText="1"/>
    </xf>
    <xf numFmtId="164" fontId="25" fillId="2" borderId="15" xfId="1" applyNumberFormat="1" applyFont="1" applyFill="1" applyBorder="1" applyAlignment="1" applyProtection="1">
      <alignment horizontal="right" vertical="center" wrapText="1"/>
    </xf>
    <xf numFmtId="0" fontId="25" fillId="2" borderId="16" xfId="1" applyNumberFormat="1" applyFont="1" applyFill="1" applyBorder="1" applyAlignment="1" applyProtection="1">
      <alignment horizontal="center" vertical="center" wrapText="1"/>
    </xf>
    <xf numFmtId="49" fontId="25" fillId="2" borderId="2" xfId="1" applyNumberFormat="1" applyFont="1" applyFill="1" applyBorder="1" applyAlignment="1" applyProtection="1">
      <alignment horizontal="left" vertical="center" wrapText="1"/>
    </xf>
    <xf numFmtId="164" fontId="25" fillId="2" borderId="2" xfId="1" applyNumberFormat="1" applyFont="1" applyFill="1" applyBorder="1" applyAlignment="1" applyProtection="1">
      <alignment horizontal="right" vertical="center" wrapText="1"/>
    </xf>
    <xf numFmtId="0" fontId="25" fillId="2" borderId="22" xfId="1" applyNumberFormat="1" applyFont="1" applyFill="1" applyBorder="1" applyAlignment="1" applyProtection="1">
      <alignment horizontal="center" vertical="center" wrapText="1"/>
    </xf>
    <xf numFmtId="49" fontId="25" fillId="2" borderId="23" xfId="1" applyNumberFormat="1" applyFont="1" applyFill="1" applyBorder="1" applyAlignment="1" applyProtection="1">
      <alignment horizontal="left" vertical="center" wrapText="1"/>
    </xf>
    <xf numFmtId="0" fontId="28" fillId="0" borderId="24" xfId="0" applyFont="1" applyBorder="1" applyAlignment="1">
      <alignment horizontal="center"/>
    </xf>
    <xf numFmtId="0" fontId="26" fillId="2" borderId="25" xfId="1" applyNumberFormat="1" applyFont="1" applyFill="1" applyBorder="1" applyAlignment="1" applyProtection="1">
      <alignment vertical="center" wrapText="1"/>
    </xf>
    <xf numFmtId="164" fontId="25" fillId="2" borderId="26" xfId="1" applyNumberFormat="1" applyFont="1" applyFill="1" applyBorder="1" applyAlignment="1" applyProtection="1">
      <alignment horizontal="right" vertical="center" wrapText="1"/>
    </xf>
    <xf numFmtId="0" fontId="25" fillId="2" borderId="27" xfId="1" applyNumberFormat="1" applyFont="1" applyFill="1" applyBorder="1" applyAlignment="1" applyProtection="1">
      <alignment horizontal="center" vertical="center" wrapText="1"/>
    </xf>
    <xf numFmtId="164" fontId="25" fillId="2" borderId="28" xfId="1" applyNumberFormat="1" applyFont="1" applyFill="1" applyBorder="1" applyAlignment="1" applyProtection="1">
      <alignment horizontal="right" vertical="center" wrapText="1"/>
    </xf>
    <xf numFmtId="0" fontId="25" fillId="2" borderId="29" xfId="1" applyNumberFormat="1" applyFont="1" applyFill="1" applyBorder="1" applyAlignment="1" applyProtection="1">
      <alignment horizontal="center" vertical="center" wrapText="1"/>
    </xf>
    <xf numFmtId="49" fontId="25" fillId="2" borderId="30" xfId="1" applyNumberFormat="1" applyFont="1" applyFill="1" applyBorder="1" applyAlignment="1" applyProtection="1">
      <alignment horizontal="left" vertical="center" wrapText="1"/>
    </xf>
    <xf numFmtId="0" fontId="28" fillId="0" borderId="31" xfId="0" applyFont="1" applyBorder="1" applyAlignment="1">
      <alignment horizontal="center"/>
    </xf>
    <xf numFmtId="0" fontId="26" fillId="2" borderId="32" xfId="1" applyNumberFormat="1" applyFont="1" applyFill="1" applyBorder="1" applyAlignment="1" applyProtection="1">
      <alignment vertical="center" wrapText="1"/>
    </xf>
    <xf numFmtId="164" fontId="25" fillId="2" borderId="33" xfId="1" applyNumberFormat="1" applyFont="1" applyFill="1" applyBorder="1" applyAlignment="1" applyProtection="1">
      <alignment horizontal="right" vertical="center" wrapText="1"/>
    </xf>
    <xf numFmtId="0" fontId="28" fillId="0" borderId="16" xfId="0" applyFont="1" applyBorder="1"/>
    <xf numFmtId="0" fontId="25" fillId="2" borderId="17" xfId="1" applyNumberFormat="1" applyFont="1" applyFill="1" applyBorder="1" applyAlignment="1" applyProtection="1">
      <alignment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00FF99"/>
      <color rgb="FF3366FF"/>
      <color rgb="FF3333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9" Type="http://schemas.openxmlformats.org/officeDocument/2006/relationships/image" Target="../media/image37.png"/><Relationship Id="rId21" Type="http://schemas.openxmlformats.org/officeDocument/2006/relationships/image" Target="../media/image19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20" Type="http://schemas.openxmlformats.org/officeDocument/2006/relationships/image" Target="../media/image18.png"/><Relationship Id="rId29" Type="http://schemas.openxmlformats.org/officeDocument/2006/relationships/image" Target="../media/image2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1.png"/><Relationship Id="rId28" Type="http://schemas.openxmlformats.org/officeDocument/2006/relationships/image" Target="../media/image26.png"/><Relationship Id="rId36" Type="http://schemas.openxmlformats.org/officeDocument/2006/relationships/image" Target="../media/image34.png"/><Relationship Id="rId10" Type="http://schemas.microsoft.com/office/2007/relationships/hdphoto" Target="../media/hdphoto1.wdp"/><Relationship Id="rId19" Type="http://schemas.openxmlformats.org/officeDocument/2006/relationships/image" Target="../media/image17.png"/><Relationship Id="rId31" Type="http://schemas.openxmlformats.org/officeDocument/2006/relationships/image" Target="../media/image2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2</xdr:row>
      <xdr:rowOff>63501</xdr:rowOff>
    </xdr:from>
    <xdr:to>
      <xdr:col>3</xdr:col>
      <xdr:colOff>3956049</xdr:colOff>
      <xdr:row>2</xdr:row>
      <xdr:rowOff>1273176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0B31D0-AB73-4894-BC1D-0E1340DF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6" y="1513418"/>
          <a:ext cx="8686800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10</xdr:row>
      <xdr:rowOff>63501</xdr:rowOff>
    </xdr:from>
    <xdr:to>
      <xdr:col>5</xdr:col>
      <xdr:colOff>2462893</xdr:colOff>
      <xdr:row>10</xdr:row>
      <xdr:rowOff>1587501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0DD9DD0-488C-40FC-8435-60711323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083" y="13197418"/>
          <a:ext cx="2177143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560917</xdr:colOff>
      <xdr:row>9</xdr:row>
      <xdr:rowOff>1</xdr:rowOff>
    </xdr:from>
    <xdr:to>
      <xdr:col>5</xdr:col>
      <xdr:colOff>2438648</xdr:colOff>
      <xdr:row>10</xdr:row>
      <xdr:rowOff>129325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C343170-A86E-4737-8402-C6CFEDAF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0" y="11842751"/>
          <a:ext cx="1877731" cy="142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465666</xdr:colOff>
      <xdr:row>9</xdr:row>
      <xdr:rowOff>42333</xdr:rowOff>
    </xdr:from>
    <xdr:to>
      <xdr:col>2</xdr:col>
      <xdr:colOff>2169584</xdr:colOff>
      <xdr:row>9</xdr:row>
      <xdr:rowOff>1289531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A718BEA-BFD2-4B31-938F-BDB87E3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6" y="3587750"/>
          <a:ext cx="1703918" cy="12471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2241228</xdr:colOff>
      <xdr:row>10</xdr:row>
      <xdr:rowOff>1609483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C7511D4-E09B-472E-8D2F-E6BCF8AB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4250" y="6656916"/>
          <a:ext cx="2145978" cy="16094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11</xdr:row>
      <xdr:rowOff>0</xdr:rowOff>
    </xdr:from>
    <xdr:to>
      <xdr:col>2</xdr:col>
      <xdr:colOff>2363400</xdr:colOff>
      <xdr:row>11</xdr:row>
      <xdr:rowOff>1566808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BA3F1DF-2A09-48EE-BA4E-4C915D5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9969500"/>
          <a:ext cx="2109399" cy="1566808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13</xdr:row>
      <xdr:rowOff>31752</xdr:rowOff>
    </xdr:from>
    <xdr:to>
      <xdr:col>2</xdr:col>
      <xdr:colOff>2370666</xdr:colOff>
      <xdr:row>13</xdr:row>
      <xdr:rowOff>1578266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4F62B68-7FAD-4823-8114-7AC17A94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3398502"/>
          <a:ext cx="2328332" cy="1546514"/>
        </a:xfrm>
        <a:prstGeom prst="rect">
          <a:avLst/>
        </a:prstGeom>
      </xdr:spPr>
    </xdr:pic>
    <xdr:clientData/>
  </xdr:twoCellAnchor>
  <xdr:twoCellAnchor editAs="oneCell">
    <xdr:from>
      <xdr:col>2</xdr:col>
      <xdr:colOff>179917</xdr:colOff>
      <xdr:row>12</xdr:row>
      <xdr:rowOff>31751</xdr:rowOff>
    </xdr:from>
    <xdr:to>
      <xdr:col>2</xdr:col>
      <xdr:colOff>2386860</xdr:colOff>
      <xdr:row>12</xdr:row>
      <xdr:rowOff>1604655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336C909-9088-4860-A949-B4BFFBC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917" y="11609918"/>
          <a:ext cx="2206943" cy="157290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211667</xdr:colOff>
      <xdr:row>13</xdr:row>
      <xdr:rowOff>74086</xdr:rowOff>
    </xdr:from>
    <xdr:to>
      <xdr:col>5</xdr:col>
      <xdr:colOff>2540001</xdr:colOff>
      <xdr:row>14</xdr:row>
      <xdr:rowOff>95252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DAA58F2-BB5D-4A10-9118-A4F70765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62000" y="18330336"/>
          <a:ext cx="2328334" cy="160866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63501</xdr:colOff>
      <xdr:row>14</xdr:row>
      <xdr:rowOff>127001</xdr:rowOff>
    </xdr:from>
    <xdr:to>
      <xdr:col>2</xdr:col>
      <xdr:colOff>2360083</xdr:colOff>
      <xdr:row>14</xdr:row>
      <xdr:rowOff>1592659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8DD0A5C-A032-427F-B917-EA29116D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1" y="16764001"/>
          <a:ext cx="2296582" cy="146565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127002</xdr:colOff>
      <xdr:row>14</xdr:row>
      <xdr:rowOff>359833</xdr:rowOff>
    </xdr:from>
    <xdr:to>
      <xdr:col>5</xdr:col>
      <xdr:colOff>2275419</xdr:colOff>
      <xdr:row>15</xdr:row>
      <xdr:rowOff>17452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8EE562-E38D-4A6C-A9C2-3B4FF8AB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335" y="20203583"/>
          <a:ext cx="2148417" cy="1488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15</xdr:row>
      <xdr:rowOff>158750</xdr:rowOff>
    </xdr:from>
    <xdr:to>
      <xdr:col>2</xdr:col>
      <xdr:colOff>2201334</xdr:colOff>
      <xdr:row>15</xdr:row>
      <xdr:rowOff>1555183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3743968-CC0D-4B31-BCFA-F5112F47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1" y="20986750"/>
          <a:ext cx="1979083" cy="1396433"/>
        </a:xfrm>
        <a:prstGeom prst="rect">
          <a:avLst/>
        </a:prstGeom>
      </xdr:spPr>
    </xdr:pic>
    <xdr:clientData/>
  </xdr:twoCellAnchor>
  <xdr:twoCellAnchor editAs="oneCell">
    <xdr:from>
      <xdr:col>5</xdr:col>
      <xdr:colOff>148170</xdr:colOff>
      <xdr:row>15</xdr:row>
      <xdr:rowOff>74083</xdr:rowOff>
    </xdr:from>
    <xdr:to>
      <xdr:col>5</xdr:col>
      <xdr:colOff>2333662</xdr:colOff>
      <xdr:row>15</xdr:row>
      <xdr:rowOff>1576916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CA7005A-B2C0-422E-A0EC-731DF315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8503" y="21748750"/>
          <a:ext cx="2185492" cy="1502833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370416</xdr:colOff>
      <xdr:row>16</xdr:row>
      <xdr:rowOff>444501</xdr:rowOff>
    </xdr:from>
    <xdr:to>
      <xdr:col>2</xdr:col>
      <xdr:colOff>2285999</xdr:colOff>
      <xdr:row>18</xdr:row>
      <xdr:rowOff>264584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DB1CF1-2D4A-468E-B17C-2916FD015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9416" y="23886584"/>
          <a:ext cx="1915583" cy="941917"/>
        </a:xfrm>
        <a:prstGeom prst="rect">
          <a:avLst/>
        </a:prstGeom>
      </xdr:spPr>
    </xdr:pic>
    <xdr:clientData/>
  </xdr:twoCellAnchor>
  <xdr:twoCellAnchor editAs="oneCell">
    <xdr:from>
      <xdr:col>2</xdr:col>
      <xdr:colOff>421809</xdr:colOff>
      <xdr:row>19</xdr:row>
      <xdr:rowOff>124100</xdr:rowOff>
    </xdr:from>
    <xdr:to>
      <xdr:col>2</xdr:col>
      <xdr:colOff>2211917</xdr:colOff>
      <xdr:row>21</xdr:row>
      <xdr:rowOff>697826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A02AE800-DB10-45FD-A758-1CB287F6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809" y="25143100"/>
          <a:ext cx="1790108" cy="1505059"/>
        </a:xfrm>
        <a:prstGeom prst="rect">
          <a:avLst/>
        </a:prstGeom>
      </xdr:spPr>
    </xdr:pic>
    <xdr:clientData/>
  </xdr:twoCellAnchor>
  <xdr:twoCellAnchor>
    <xdr:from>
      <xdr:col>2</xdr:col>
      <xdr:colOff>84666</xdr:colOff>
      <xdr:row>38</xdr:row>
      <xdr:rowOff>82550</xdr:rowOff>
    </xdr:from>
    <xdr:to>
      <xdr:col>2</xdr:col>
      <xdr:colOff>2402417</xdr:colOff>
      <xdr:row>50</xdr:row>
      <xdr:rowOff>560915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E4ABCD1D-361E-4DB3-9DB8-0B0F2BD77338}"/>
            </a:ext>
          </a:extLst>
        </xdr:cNvPr>
        <xdr:cNvGrpSpPr/>
      </xdr:nvGrpSpPr>
      <xdr:grpSpPr>
        <a:xfrm>
          <a:off x="2243666" y="44151550"/>
          <a:ext cx="2317751" cy="7823198"/>
          <a:chOff x="2432244" y="27154718"/>
          <a:chExt cx="2150340" cy="7050614"/>
        </a:xfrm>
      </xdr:grpSpPr>
      <xdr:pic>
        <xdr:nvPicPr>
          <xdr:cNvPr id="61" name="Рисунок 60">
            <a:extLst>
              <a:ext uri="{FF2B5EF4-FFF2-40B4-BE49-F238E27FC236}">
                <a16:creationId xmlns:a16="http://schemas.microsoft.com/office/drawing/2014/main" id="{A5F65817-DBB1-4505-9331-F7D4790752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44750" y="28915525"/>
            <a:ext cx="2137834" cy="2252392"/>
          </a:xfrm>
          <a:prstGeom prst="rect">
            <a:avLst/>
          </a:prstGeom>
        </xdr:spPr>
      </xdr:pic>
      <xdr:grpSp>
        <xdr:nvGrpSpPr>
          <xdr:cNvPr id="62" name="Группа 61">
            <a:extLst>
              <a:ext uri="{FF2B5EF4-FFF2-40B4-BE49-F238E27FC236}">
                <a16:creationId xmlns:a16="http://schemas.microsoft.com/office/drawing/2014/main" id="{EBA2135F-1F60-4C45-BFA5-08C50E465AEF}"/>
              </a:ext>
            </a:extLst>
          </xdr:cNvPr>
          <xdr:cNvGrpSpPr/>
        </xdr:nvGrpSpPr>
        <xdr:grpSpPr>
          <a:xfrm>
            <a:off x="2432244" y="31083249"/>
            <a:ext cx="2134466" cy="3122083"/>
            <a:chOff x="15291955" y="31934729"/>
            <a:chExt cx="2416471" cy="3541566"/>
          </a:xfrm>
        </xdr:grpSpPr>
        <xdr:pic>
          <xdr:nvPicPr>
            <xdr:cNvPr id="63" name="Рисунок 62">
              <a:extLst>
                <a:ext uri="{FF2B5EF4-FFF2-40B4-BE49-F238E27FC236}">
                  <a16:creationId xmlns:a16="http://schemas.microsoft.com/office/drawing/2014/main" id="{92645060-B424-44E6-A3E9-E382745324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550409" y="32781875"/>
              <a:ext cx="1140114" cy="1544599"/>
            </a:xfrm>
            <a:prstGeom prst="rect">
              <a:avLst/>
            </a:prstGeom>
          </xdr:spPr>
        </xdr:pic>
        <xdr:pic>
          <xdr:nvPicPr>
            <xdr:cNvPr id="64" name="Рисунок 63">
              <a:extLst>
                <a:ext uri="{FF2B5EF4-FFF2-40B4-BE49-F238E27FC236}">
                  <a16:creationId xmlns:a16="http://schemas.microsoft.com/office/drawing/2014/main" id="{839D9DD1-F75C-498B-B8C1-DC003CC430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41023" y="31934729"/>
              <a:ext cx="2349500" cy="852666"/>
            </a:xfrm>
            <a:prstGeom prst="rect">
              <a:avLst/>
            </a:prstGeom>
          </xdr:spPr>
        </xdr:pic>
        <xdr:pic>
          <xdr:nvPicPr>
            <xdr:cNvPr id="65" name="Рисунок 64">
              <a:extLst>
                <a:ext uri="{FF2B5EF4-FFF2-40B4-BE49-F238E27FC236}">
                  <a16:creationId xmlns:a16="http://schemas.microsoft.com/office/drawing/2014/main" id="{D7CF7E94-07E0-4CF8-88F9-78E136ACBB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64113" y="34318865"/>
              <a:ext cx="2344313" cy="1157430"/>
            </a:xfrm>
            <a:prstGeom prst="rect">
              <a:avLst/>
            </a:prstGeom>
          </xdr:spPr>
        </xdr:pic>
        <xdr:pic>
          <xdr:nvPicPr>
            <xdr:cNvPr id="66" name="Рисунок 65">
              <a:extLst>
                <a:ext uri="{FF2B5EF4-FFF2-40B4-BE49-F238E27FC236}">
                  <a16:creationId xmlns:a16="http://schemas.microsoft.com/office/drawing/2014/main" id="{7863C374-FEDF-47E6-99DD-60C0D733C82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5291955" y="33372137"/>
              <a:ext cx="1255568" cy="988777"/>
            </a:xfrm>
            <a:prstGeom prst="rect">
              <a:avLst/>
            </a:prstGeom>
          </xdr:spPr>
        </xdr:pic>
        <xdr:pic>
          <xdr:nvPicPr>
            <xdr:cNvPr id="67" name="Рисунок 66">
              <a:extLst>
                <a:ext uri="{FF2B5EF4-FFF2-40B4-BE49-F238E27FC236}">
                  <a16:creationId xmlns:a16="http://schemas.microsoft.com/office/drawing/2014/main" id="{EE8FB971-39C7-4B32-ACCC-4600BDF1E00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5342467" y="32793422"/>
              <a:ext cx="1213716" cy="571311"/>
            </a:xfrm>
            <a:prstGeom prst="rect">
              <a:avLst/>
            </a:prstGeom>
          </xdr:spPr>
        </xdr:pic>
      </xdr:grpSp>
      <xdr:grpSp>
        <xdr:nvGrpSpPr>
          <xdr:cNvPr id="68" name="Группа 67">
            <a:extLst>
              <a:ext uri="{FF2B5EF4-FFF2-40B4-BE49-F238E27FC236}">
                <a16:creationId xmlns:a16="http://schemas.microsoft.com/office/drawing/2014/main" id="{91515599-7534-4F3B-9B34-3E74561795D0}"/>
              </a:ext>
            </a:extLst>
          </xdr:cNvPr>
          <xdr:cNvGrpSpPr/>
        </xdr:nvGrpSpPr>
        <xdr:grpSpPr>
          <a:xfrm>
            <a:off x="2465915" y="27154718"/>
            <a:ext cx="2116667" cy="1938865"/>
            <a:chOff x="16541750" y="33432750"/>
            <a:chExt cx="3529890" cy="3219141"/>
          </a:xfrm>
        </xdr:grpSpPr>
        <xdr:pic>
          <xdr:nvPicPr>
            <xdr:cNvPr id="69" name="Рисунок 68">
              <a:extLst>
                <a:ext uri="{FF2B5EF4-FFF2-40B4-BE49-F238E27FC236}">
                  <a16:creationId xmlns:a16="http://schemas.microsoft.com/office/drawing/2014/main" id="{84F15C9C-2207-4255-B169-46C5C0B25E6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6589375" y="33432750"/>
              <a:ext cx="3444539" cy="1508125"/>
            </a:xfrm>
            <a:prstGeom prst="rect">
              <a:avLst/>
            </a:prstGeom>
          </xdr:spPr>
        </xdr:pic>
        <xdr:pic>
          <xdr:nvPicPr>
            <xdr:cNvPr id="70" name="Рисунок 69">
              <a:extLst>
                <a:ext uri="{FF2B5EF4-FFF2-40B4-BE49-F238E27FC236}">
                  <a16:creationId xmlns:a16="http://schemas.microsoft.com/office/drawing/2014/main" id="{D6FF96FA-A324-4BFF-B774-C0DB6F82E17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5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6541750" y="35004375"/>
              <a:ext cx="3529890" cy="164751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5</xdr:col>
      <xdr:colOff>413722</xdr:colOff>
      <xdr:row>0</xdr:row>
      <xdr:rowOff>201083</xdr:rowOff>
    </xdr:from>
    <xdr:to>
      <xdr:col>5</xdr:col>
      <xdr:colOff>4000501</xdr:colOff>
      <xdr:row>5</xdr:row>
      <xdr:rowOff>899582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id="{51201058-D120-4025-B253-EA6762C08D2C}"/>
            </a:ext>
          </a:extLst>
        </xdr:cNvPr>
        <xdr:cNvGrpSpPr/>
      </xdr:nvGrpSpPr>
      <xdr:grpSpPr>
        <a:xfrm>
          <a:off x="13166639" y="201083"/>
          <a:ext cx="3586779" cy="6413499"/>
          <a:chOff x="15092804" y="296333"/>
          <a:chExt cx="4236595" cy="7556500"/>
        </a:xfrm>
      </xdr:grpSpPr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855A09F8-0157-4871-9276-97D8197C2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92804" y="2391833"/>
            <a:ext cx="4236595" cy="5461000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6910CE2-95BF-4E7C-B36B-0E633D0D9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5102415" y="296333"/>
            <a:ext cx="3986511" cy="24024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756501</xdr:colOff>
      <xdr:row>3</xdr:row>
      <xdr:rowOff>120589</xdr:rowOff>
    </xdr:from>
    <xdr:to>
      <xdr:col>2</xdr:col>
      <xdr:colOff>1977460</xdr:colOff>
      <xdr:row>3</xdr:row>
      <xdr:rowOff>1227666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6DFA4F7-400B-4C95-B450-D742DA4E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501" y="3666006"/>
          <a:ext cx="1220959" cy="11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694834</xdr:colOff>
      <xdr:row>6</xdr:row>
      <xdr:rowOff>62101</xdr:rowOff>
    </xdr:from>
    <xdr:to>
      <xdr:col>2</xdr:col>
      <xdr:colOff>2028355</xdr:colOff>
      <xdr:row>6</xdr:row>
      <xdr:rowOff>1227667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2D7881A-CBF0-4001-989F-D653344D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834" y="7512768"/>
          <a:ext cx="1333521" cy="1165566"/>
        </a:xfrm>
        <a:prstGeom prst="rect">
          <a:avLst/>
        </a:prstGeom>
      </xdr:spPr>
    </xdr:pic>
    <xdr:clientData/>
  </xdr:twoCellAnchor>
  <xdr:twoCellAnchor editAs="oneCell">
    <xdr:from>
      <xdr:col>2</xdr:col>
      <xdr:colOff>686085</xdr:colOff>
      <xdr:row>4</xdr:row>
      <xdr:rowOff>20083</xdr:rowOff>
    </xdr:from>
    <xdr:to>
      <xdr:col>2</xdr:col>
      <xdr:colOff>2017443</xdr:colOff>
      <xdr:row>4</xdr:row>
      <xdr:rowOff>1217083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D9925E1-2938-478E-8B68-29E9B31E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5085" y="4867250"/>
          <a:ext cx="1331358" cy="1197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730249</xdr:colOff>
      <xdr:row>7</xdr:row>
      <xdr:rowOff>132002</xdr:rowOff>
    </xdr:from>
    <xdr:to>
      <xdr:col>2</xdr:col>
      <xdr:colOff>2043476</xdr:colOff>
      <xdr:row>7</xdr:row>
      <xdr:rowOff>1270000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B89FF3-5377-4AC9-9776-65A7315C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49" y="8884419"/>
          <a:ext cx="1313227" cy="1137998"/>
        </a:xfrm>
        <a:prstGeom prst="rect">
          <a:avLst/>
        </a:prstGeom>
      </xdr:spPr>
    </xdr:pic>
    <xdr:clientData/>
  </xdr:twoCellAnchor>
  <xdr:twoCellAnchor editAs="oneCell">
    <xdr:from>
      <xdr:col>2</xdr:col>
      <xdr:colOff>721501</xdr:colOff>
      <xdr:row>5</xdr:row>
      <xdr:rowOff>34002</xdr:rowOff>
    </xdr:from>
    <xdr:to>
      <xdr:col>2</xdr:col>
      <xdr:colOff>2023392</xdr:colOff>
      <xdr:row>5</xdr:row>
      <xdr:rowOff>1206499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525C05-F03A-4152-B90F-ED58164C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501" y="6182919"/>
          <a:ext cx="1301891" cy="1172497"/>
        </a:xfrm>
        <a:prstGeom prst="rect">
          <a:avLst/>
        </a:prstGeom>
      </xdr:spPr>
    </xdr:pic>
    <xdr:clientData/>
  </xdr:twoCellAnchor>
  <xdr:twoCellAnchor editAs="oneCell">
    <xdr:from>
      <xdr:col>2</xdr:col>
      <xdr:colOff>712751</xdr:colOff>
      <xdr:row>8</xdr:row>
      <xdr:rowOff>107568</xdr:rowOff>
    </xdr:from>
    <xdr:to>
      <xdr:col>2</xdr:col>
      <xdr:colOff>2008822</xdr:colOff>
      <xdr:row>8</xdr:row>
      <xdr:rowOff>1217083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F91AC7D-0D1C-483C-8C17-2D8A2A8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1751" y="10161735"/>
          <a:ext cx="1296071" cy="1109515"/>
        </a:xfrm>
        <a:prstGeom prst="rect">
          <a:avLst/>
        </a:prstGeom>
      </xdr:spPr>
    </xdr:pic>
    <xdr:clientData/>
  </xdr:twoCellAnchor>
  <xdr:twoCellAnchor editAs="oneCell">
    <xdr:from>
      <xdr:col>2</xdr:col>
      <xdr:colOff>570949</xdr:colOff>
      <xdr:row>34</xdr:row>
      <xdr:rowOff>169336</xdr:rowOff>
    </xdr:from>
    <xdr:to>
      <xdr:col>2</xdr:col>
      <xdr:colOff>2041435</xdr:colOff>
      <xdr:row>34</xdr:row>
      <xdr:rowOff>1830917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5CAAF8-36DD-4A99-82F5-9C87095B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949" y="36374919"/>
          <a:ext cx="1470486" cy="1661581"/>
        </a:xfrm>
        <a:prstGeom prst="rect">
          <a:avLst/>
        </a:prstGeom>
      </xdr:spPr>
    </xdr:pic>
    <xdr:clientData/>
  </xdr:twoCellAnchor>
  <xdr:twoCellAnchor editAs="oneCell">
    <xdr:from>
      <xdr:col>2</xdr:col>
      <xdr:colOff>320614</xdr:colOff>
      <xdr:row>36</xdr:row>
      <xdr:rowOff>54556</xdr:rowOff>
    </xdr:from>
    <xdr:to>
      <xdr:col>2</xdr:col>
      <xdr:colOff>1996900</xdr:colOff>
      <xdr:row>36</xdr:row>
      <xdr:rowOff>1947336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24DBBEB-7761-4862-AFDF-60E7C9AB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9614" y="40197139"/>
          <a:ext cx="1676286" cy="1892780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35</xdr:row>
      <xdr:rowOff>24558</xdr:rowOff>
    </xdr:from>
    <xdr:to>
      <xdr:col>2</xdr:col>
      <xdr:colOff>2112235</xdr:colOff>
      <xdr:row>35</xdr:row>
      <xdr:rowOff>1915583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176E5DE-5ABE-43AD-B18C-E6699473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499" y="38198641"/>
          <a:ext cx="1667736" cy="1891025"/>
        </a:xfrm>
        <a:prstGeom prst="rect">
          <a:avLst/>
        </a:prstGeom>
      </xdr:spPr>
    </xdr:pic>
    <xdr:clientData/>
  </xdr:twoCellAnchor>
  <xdr:twoCellAnchor editAs="oneCell">
    <xdr:from>
      <xdr:col>2</xdr:col>
      <xdr:colOff>604568</xdr:colOff>
      <xdr:row>32</xdr:row>
      <xdr:rowOff>52917</xdr:rowOff>
    </xdr:from>
    <xdr:to>
      <xdr:col>2</xdr:col>
      <xdr:colOff>2042107</xdr:colOff>
      <xdr:row>32</xdr:row>
      <xdr:rowOff>1873251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477E253-B902-4BBC-BE25-73851A3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3568" y="36258500"/>
          <a:ext cx="1437539" cy="1820334"/>
        </a:xfrm>
        <a:prstGeom prst="rect">
          <a:avLst/>
        </a:prstGeom>
      </xdr:spPr>
    </xdr:pic>
    <xdr:clientData/>
  </xdr:twoCellAnchor>
  <xdr:twoCellAnchor editAs="oneCell">
    <xdr:from>
      <xdr:col>2</xdr:col>
      <xdr:colOff>648735</xdr:colOff>
      <xdr:row>33</xdr:row>
      <xdr:rowOff>127915</xdr:rowOff>
    </xdr:from>
    <xdr:to>
      <xdr:col>2</xdr:col>
      <xdr:colOff>1957916</xdr:colOff>
      <xdr:row>33</xdr:row>
      <xdr:rowOff>1769964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5AA73C3-F887-4701-8FCD-9D649E44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7735" y="38249082"/>
          <a:ext cx="1309181" cy="1642049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296333</xdr:colOff>
      <xdr:row>22</xdr:row>
      <xdr:rowOff>179917</xdr:rowOff>
    </xdr:from>
    <xdr:to>
      <xdr:col>2</xdr:col>
      <xdr:colOff>2132832</xdr:colOff>
      <xdr:row>24</xdr:row>
      <xdr:rowOff>571673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5F5E275-2425-4228-B9E4-ED08B5B6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33" y="26839334"/>
          <a:ext cx="1836499" cy="1809922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31</xdr:row>
      <xdr:rowOff>21168</xdr:rowOff>
    </xdr:from>
    <xdr:to>
      <xdr:col>2</xdr:col>
      <xdr:colOff>1947333</xdr:colOff>
      <xdr:row>31</xdr:row>
      <xdr:rowOff>2054732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24664C-17CE-43B0-9039-354A5484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973917" y="37708418"/>
          <a:ext cx="1132416" cy="203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71"/>
  <sheetViews>
    <sheetView tabSelected="1" zoomScale="90" zoomScaleNormal="90" workbookViewId="0">
      <selection activeCell="D26" sqref="D26"/>
    </sheetView>
  </sheetViews>
  <sheetFormatPr defaultColWidth="9.140625" defaultRowHeight="18" x14ac:dyDescent="0.25"/>
  <cols>
    <col min="1" max="1" width="9.140625" style="2"/>
    <col min="2" max="2" width="23.140625" style="2" customWidth="1"/>
    <col min="3" max="3" width="39.42578125" style="2" customWidth="1"/>
    <col min="4" max="4" width="93.5703125" style="2" customWidth="1"/>
    <col min="5" max="5" width="25.85546875" style="9" customWidth="1"/>
    <col min="6" max="6" width="85.42578125" style="2" customWidth="1"/>
    <col min="7" max="7" width="11.42578125" style="2" customWidth="1"/>
    <col min="8" max="8" width="16.85546875" style="2" customWidth="1"/>
    <col min="9" max="16384" width="9.140625" style="2"/>
  </cols>
  <sheetData>
    <row r="1" spans="1:5" s="3" customFormat="1" ht="44.25" customHeight="1" x14ac:dyDescent="0.25">
      <c r="A1" s="27" t="s">
        <v>123</v>
      </c>
      <c r="B1" s="28"/>
      <c r="C1" s="28"/>
      <c r="D1" s="29"/>
      <c r="E1" s="24" t="s">
        <v>118</v>
      </c>
    </row>
    <row r="2" spans="1:5" s="3" customFormat="1" ht="80.25" customHeight="1" x14ac:dyDescent="0.25">
      <c r="A2" s="33" t="s">
        <v>124</v>
      </c>
      <c r="B2" s="34"/>
      <c r="C2" s="34"/>
      <c r="D2" s="35"/>
      <c r="E2" s="25"/>
    </row>
    <row r="3" spans="1:5" s="3" customFormat="1" ht="102.75" customHeight="1" x14ac:dyDescent="0.25">
      <c r="A3" s="30"/>
      <c r="B3" s="31"/>
      <c r="C3" s="31"/>
      <c r="D3" s="32"/>
      <c r="E3" s="5" t="s">
        <v>119</v>
      </c>
    </row>
    <row r="4" spans="1:5" s="3" customFormat="1" ht="102.75" customHeight="1" x14ac:dyDescent="0.25">
      <c r="A4" s="19">
        <v>1</v>
      </c>
      <c r="B4" s="18" t="s">
        <v>81</v>
      </c>
      <c r="C4" s="17"/>
      <c r="D4" s="1" t="s">
        <v>121</v>
      </c>
      <c r="E4" s="16">
        <f>E58+E56*2+E55</f>
        <v>11508.299357142856</v>
      </c>
    </row>
    <row r="5" spans="1:5" s="3" customFormat="1" ht="120.75" customHeight="1" x14ac:dyDescent="0.25">
      <c r="A5" s="19">
        <v>2</v>
      </c>
      <c r="B5" s="18" t="s">
        <v>95</v>
      </c>
      <c r="C5" s="17"/>
      <c r="D5" s="1" t="s">
        <v>90</v>
      </c>
      <c r="E5" s="16">
        <f>E58+E56+E53</f>
        <v>19311.478842857141</v>
      </c>
    </row>
    <row r="6" spans="1:5" s="3" customFormat="1" ht="110.25" customHeight="1" x14ac:dyDescent="0.25">
      <c r="A6" s="19">
        <v>3</v>
      </c>
      <c r="B6" s="18" t="s">
        <v>96</v>
      </c>
      <c r="C6" s="17"/>
      <c r="D6" s="1" t="s">
        <v>91</v>
      </c>
      <c r="E6" s="16">
        <f>E54+E56+E58</f>
        <v>30816.640319142862</v>
      </c>
    </row>
    <row r="7" spans="1:5" s="3" customFormat="1" ht="132" customHeight="1" x14ac:dyDescent="0.25">
      <c r="A7" s="19">
        <v>4</v>
      </c>
      <c r="B7" s="18" t="s">
        <v>97</v>
      </c>
      <c r="C7" s="17"/>
      <c r="D7" s="1" t="s">
        <v>93</v>
      </c>
      <c r="E7" s="16">
        <f>E53*2+E58</f>
        <v>29853.875185714278</v>
      </c>
    </row>
    <row r="8" spans="1:5" s="3" customFormat="1" ht="138" customHeight="1" x14ac:dyDescent="0.25">
      <c r="A8" s="19">
        <v>5</v>
      </c>
      <c r="B8" s="18" t="s">
        <v>98</v>
      </c>
      <c r="C8" s="17"/>
      <c r="D8" s="1" t="s">
        <v>92</v>
      </c>
      <c r="E8" s="16">
        <f>E53+E54+E58</f>
        <v>41359.036661999999</v>
      </c>
    </row>
    <row r="9" spans="1:5" s="3" customFormat="1" ht="102.75" customHeight="1" x14ac:dyDescent="0.25">
      <c r="A9" s="19">
        <v>6</v>
      </c>
      <c r="B9" s="18" t="s">
        <v>99</v>
      </c>
      <c r="C9" s="17"/>
      <c r="D9" s="1" t="s">
        <v>94</v>
      </c>
      <c r="E9" s="16">
        <f>E54*2+E58</f>
        <v>52864.198138285719</v>
      </c>
    </row>
    <row r="10" spans="1:5" s="3" customFormat="1" ht="101.25" customHeight="1" x14ac:dyDescent="0.25">
      <c r="A10" s="19">
        <v>7</v>
      </c>
      <c r="B10" s="1" t="s">
        <v>1</v>
      </c>
      <c r="C10" s="4"/>
      <c r="D10" s="1" t="s">
        <v>122</v>
      </c>
      <c r="E10" s="16">
        <f>E56*2+E57+E59</f>
        <v>10862.576999999999</v>
      </c>
    </row>
    <row r="11" spans="1:5" ht="135.75" customHeight="1" x14ac:dyDescent="0.25">
      <c r="A11" s="19">
        <v>8</v>
      </c>
      <c r="B11" s="1" t="s">
        <v>0</v>
      </c>
      <c r="C11" s="4"/>
      <c r="D11" s="1" t="s">
        <v>82</v>
      </c>
      <c r="E11" s="16">
        <f>E59+E53+E55+E56</f>
        <v>23259.400199999996</v>
      </c>
    </row>
    <row r="12" spans="1:5" ht="126.75" customHeight="1" x14ac:dyDescent="0.25">
      <c r="A12" s="19">
        <v>9</v>
      </c>
      <c r="B12" s="1" t="s">
        <v>2</v>
      </c>
      <c r="C12" s="6"/>
      <c r="D12" s="1" t="s">
        <v>83</v>
      </c>
      <c r="E12" s="16">
        <f>E54+E55+E56+E59</f>
        <v>34764.561676285717</v>
      </c>
    </row>
    <row r="13" spans="1:5" ht="141" customHeight="1" x14ac:dyDescent="0.25">
      <c r="A13" s="19">
        <v>10</v>
      </c>
      <c r="B13" s="1" t="s">
        <v>3</v>
      </c>
      <c r="C13" s="6"/>
      <c r="D13" s="1" t="s">
        <v>84</v>
      </c>
      <c r="E13" s="16">
        <f>E53+E54+E59</f>
        <v>42567.741161999998</v>
      </c>
    </row>
    <row r="14" spans="1:5" ht="125.25" customHeight="1" x14ac:dyDescent="0.25">
      <c r="A14" s="19">
        <v>11</v>
      </c>
      <c r="B14" s="1" t="s">
        <v>4</v>
      </c>
      <c r="C14" s="7"/>
      <c r="D14" s="1" t="s">
        <v>120</v>
      </c>
      <c r="E14" s="16">
        <f>E53*2+E55+E61</f>
        <v>36630.073542857135</v>
      </c>
    </row>
    <row r="15" spans="1:5" ht="144" x14ac:dyDescent="0.25">
      <c r="A15" s="19">
        <v>12</v>
      </c>
      <c r="B15" s="1" t="s">
        <v>5</v>
      </c>
      <c r="C15" s="7"/>
      <c r="D15" s="1" t="s">
        <v>64</v>
      </c>
      <c r="E15" s="16">
        <f>E53+E54+E55+E61</f>
        <v>48135.235019142856</v>
      </c>
    </row>
    <row r="16" spans="1:5" ht="139.5" customHeight="1" thickBot="1" x14ac:dyDescent="0.3">
      <c r="A16" s="19">
        <v>13</v>
      </c>
      <c r="B16" s="36" t="s">
        <v>6</v>
      </c>
      <c r="C16" s="10"/>
      <c r="D16" s="36" t="s">
        <v>65</v>
      </c>
      <c r="E16" s="37">
        <f>E54*2+E55+E61</f>
        <v>59640.396495428577</v>
      </c>
    </row>
    <row r="17" spans="1:5" ht="43.5" customHeight="1" x14ac:dyDescent="0.25">
      <c r="A17" s="41">
        <v>14</v>
      </c>
      <c r="B17" s="42" t="s">
        <v>126</v>
      </c>
      <c r="C17" s="43"/>
      <c r="D17" s="44" t="s">
        <v>125</v>
      </c>
      <c r="E17" s="45">
        <f>E64+E70</f>
        <v>3402.0393428571429</v>
      </c>
    </row>
    <row r="18" spans="1:5" ht="45" customHeight="1" x14ac:dyDescent="0.25">
      <c r="A18" s="46">
        <v>15</v>
      </c>
      <c r="B18" s="12" t="s">
        <v>7</v>
      </c>
      <c r="C18" s="26"/>
      <c r="D18" s="11" t="s">
        <v>11</v>
      </c>
      <c r="E18" s="47">
        <f>E65+E70</f>
        <v>3918.0941999999995</v>
      </c>
    </row>
    <row r="19" spans="1:5" ht="36" customHeight="1" thickBot="1" x14ac:dyDescent="0.3">
      <c r="A19" s="48">
        <v>16</v>
      </c>
      <c r="B19" s="49" t="s">
        <v>8</v>
      </c>
      <c r="C19" s="50"/>
      <c r="D19" s="51" t="s">
        <v>12</v>
      </c>
      <c r="E19" s="52">
        <f>E67+E70</f>
        <v>4815.9599142857141</v>
      </c>
    </row>
    <row r="20" spans="1:5" ht="36" customHeight="1" x14ac:dyDescent="0.25">
      <c r="A20" s="41">
        <v>17</v>
      </c>
      <c r="B20" s="42" t="s">
        <v>127</v>
      </c>
      <c r="C20" s="43"/>
      <c r="D20" s="44" t="s">
        <v>130</v>
      </c>
      <c r="E20" s="45">
        <f>E64*2+E70+E71</f>
        <v>6924.7613020408153</v>
      </c>
    </row>
    <row r="21" spans="1:5" ht="37.5" customHeight="1" x14ac:dyDescent="0.25">
      <c r="A21" s="46">
        <v>18</v>
      </c>
      <c r="B21" s="12" t="s">
        <v>9</v>
      </c>
      <c r="C21" s="26"/>
      <c r="D21" s="11" t="s">
        <v>13</v>
      </c>
      <c r="E21" s="47">
        <f>E65*2+E70+E71</f>
        <v>7956.8710163265296</v>
      </c>
    </row>
    <row r="22" spans="1:5" ht="55.5" customHeight="1" thickBot="1" x14ac:dyDescent="0.3">
      <c r="A22" s="48">
        <v>19</v>
      </c>
      <c r="B22" s="49" t="s">
        <v>10</v>
      </c>
      <c r="C22" s="50"/>
      <c r="D22" s="51" t="s">
        <v>14</v>
      </c>
      <c r="E22" s="52">
        <f>E67*2+E70+E71</f>
        <v>9752.6024448979588</v>
      </c>
    </row>
    <row r="23" spans="1:5" ht="55.5" customHeight="1" x14ac:dyDescent="0.25">
      <c r="A23" s="41">
        <v>20</v>
      </c>
      <c r="B23" s="42" t="s">
        <v>128</v>
      </c>
      <c r="C23" s="43"/>
      <c r="D23" s="44" t="s">
        <v>129</v>
      </c>
      <c r="E23" s="45">
        <f>E20+E26+E27</f>
        <v>9028.9778877551016</v>
      </c>
    </row>
    <row r="24" spans="1:5" ht="55.5" customHeight="1" x14ac:dyDescent="0.25">
      <c r="A24" s="46">
        <v>21</v>
      </c>
      <c r="B24" s="12" t="s">
        <v>108</v>
      </c>
      <c r="C24" s="26"/>
      <c r="D24" s="11" t="s">
        <v>110</v>
      </c>
      <c r="E24" s="47">
        <f>E21+E26+E28</f>
        <v>10277.708602040815</v>
      </c>
    </row>
    <row r="25" spans="1:5" ht="60.75" customHeight="1" thickBot="1" x14ac:dyDescent="0.3">
      <c r="A25" s="48">
        <v>22</v>
      </c>
      <c r="B25" s="49" t="s">
        <v>109</v>
      </c>
      <c r="C25" s="50"/>
      <c r="D25" s="51" t="s">
        <v>111</v>
      </c>
      <c r="E25" s="52">
        <f>E22+E26+E29</f>
        <v>12410.067030612243</v>
      </c>
    </row>
    <row r="26" spans="1:5" ht="32.25" customHeight="1" x14ac:dyDescent="0.25">
      <c r="A26" s="38">
        <v>23</v>
      </c>
      <c r="B26" s="39" t="s">
        <v>15</v>
      </c>
      <c r="C26" s="53"/>
      <c r="D26" s="54" t="s">
        <v>100</v>
      </c>
      <c r="E26" s="40">
        <v>1232.6475857142857</v>
      </c>
    </row>
    <row r="27" spans="1:5" ht="32.25" customHeight="1" x14ac:dyDescent="0.25">
      <c r="A27" s="19">
        <v>24</v>
      </c>
      <c r="B27" s="12" t="s">
        <v>75</v>
      </c>
      <c r="C27" s="10"/>
      <c r="D27" s="1" t="s">
        <v>78</v>
      </c>
      <c r="E27" s="16">
        <v>871.56899999999996</v>
      </c>
    </row>
    <row r="28" spans="1:5" ht="43.5" customHeight="1" x14ac:dyDescent="0.25">
      <c r="A28" s="19">
        <v>25</v>
      </c>
      <c r="B28" s="12" t="s">
        <v>16</v>
      </c>
      <c r="C28" s="10"/>
      <c r="D28" s="1" t="s">
        <v>77</v>
      </c>
      <c r="E28" s="16">
        <v>1088.1899999999998</v>
      </c>
    </row>
    <row r="29" spans="1:5" ht="35.25" customHeight="1" x14ac:dyDescent="0.25">
      <c r="A29" s="19">
        <v>26</v>
      </c>
      <c r="B29" s="12" t="s">
        <v>17</v>
      </c>
      <c r="C29" s="10"/>
      <c r="D29" s="1" t="s">
        <v>76</v>
      </c>
      <c r="E29" s="16">
        <v>1424.8169999999998</v>
      </c>
    </row>
    <row r="30" spans="1:5" ht="35.25" customHeight="1" x14ac:dyDescent="0.25">
      <c r="A30" s="19">
        <v>27</v>
      </c>
      <c r="B30" s="12" t="s">
        <v>79</v>
      </c>
      <c r="C30" s="10"/>
      <c r="D30" s="1" t="s">
        <v>80</v>
      </c>
      <c r="E30" s="16">
        <v>1586.5199999999998</v>
      </c>
    </row>
    <row r="31" spans="1:5" ht="31.5" customHeight="1" x14ac:dyDescent="0.25">
      <c r="A31" s="20" t="s">
        <v>102</v>
      </c>
      <c r="B31" s="21"/>
      <c r="C31" s="21"/>
      <c r="D31" s="21"/>
      <c r="E31" s="21"/>
    </row>
    <row r="32" spans="1:5" ht="167.25" customHeight="1" x14ac:dyDescent="0.25">
      <c r="A32" s="19">
        <v>1</v>
      </c>
      <c r="B32" s="1"/>
      <c r="C32" s="7"/>
      <c r="D32" s="1" t="s">
        <v>112</v>
      </c>
      <c r="E32" s="16">
        <f>E53+E54+E58+E64*2+E70+E71+E69</f>
        <v>56419.797964040823</v>
      </c>
    </row>
    <row r="33" spans="1:6" ht="150.75" customHeight="1" x14ac:dyDescent="0.25">
      <c r="A33" s="19">
        <v>2</v>
      </c>
      <c r="B33" s="1"/>
      <c r="C33" s="7"/>
      <c r="D33" s="1" t="s">
        <v>106</v>
      </c>
      <c r="E33" s="16">
        <f>E53*2+E54+E60+E66*2+E70+E71</f>
        <v>65468.293949755105</v>
      </c>
    </row>
    <row r="34" spans="1:6" ht="141.75" customHeight="1" x14ac:dyDescent="0.25">
      <c r="A34" s="19">
        <v>3</v>
      </c>
      <c r="B34" s="1"/>
      <c r="C34" s="7"/>
      <c r="D34" s="1" t="s">
        <v>107</v>
      </c>
      <c r="E34" s="16">
        <f>E54*3+E60+E66*2+E70+E71</f>
        <v>88478.616902326539</v>
      </c>
    </row>
    <row r="35" spans="1:6" ht="155.25" customHeight="1" x14ac:dyDescent="0.25">
      <c r="A35" s="19">
        <v>4</v>
      </c>
      <c r="B35" s="1"/>
      <c r="C35" s="7"/>
      <c r="D35" s="1" t="s">
        <v>103</v>
      </c>
      <c r="E35" s="16">
        <f>E53*4+E62+E68*2+E69*2+E70+E71+E30</f>
        <v>89653.033102040805</v>
      </c>
    </row>
    <row r="36" spans="1:6" ht="186.75" customHeight="1" x14ac:dyDescent="0.25">
      <c r="A36" s="19">
        <v>5</v>
      </c>
      <c r="B36" s="1"/>
      <c r="C36" s="7"/>
      <c r="D36" s="1" t="s">
        <v>104</v>
      </c>
      <c r="E36" s="16">
        <f>E30+E53*2+E54*2+E62+E68*2+E69*2+E70+E71</f>
        <v>112663.35605461225</v>
      </c>
    </row>
    <row r="37" spans="1:6" ht="155.25" customHeight="1" x14ac:dyDescent="0.25">
      <c r="A37" s="19">
        <v>6</v>
      </c>
      <c r="B37" s="1"/>
      <c r="C37" s="7"/>
      <c r="D37" s="1" t="s">
        <v>105</v>
      </c>
      <c r="E37" s="16">
        <f>E30+E54*4+E62+E68*2+E69*2+E70+E71</f>
        <v>135673.67900718367</v>
      </c>
      <c r="F37" s="16"/>
    </row>
    <row r="38" spans="1:6" ht="31.5" customHeight="1" x14ac:dyDescent="0.25">
      <c r="A38" s="20" t="s">
        <v>101</v>
      </c>
      <c r="B38" s="21"/>
      <c r="C38" s="21"/>
      <c r="D38" s="21"/>
      <c r="E38" s="21"/>
    </row>
    <row r="39" spans="1:6" ht="40.5" customHeight="1" x14ac:dyDescent="0.25">
      <c r="A39" s="19">
        <v>28</v>
      </c>
      <c r="B39" s="12" t="s">
        <v>20</v>
      </c>
      <c r="C39" s="22"/>
      <c r="D39" s="1" t="s">
        <v>18</v>
      </c>
      <c r="E39" s="16">
        <v>259.33499999999998</v>
      </c>
    </row>
    <row r="40" spans="1:6" ht="40.5" customHeight="1" x14ac:dyDescent="0.25">
      <c r="A40" s="19">
        <v>29</v>
      </c>
      <c r="B40" s="12" t="s">
        <v>21</v>
      </c>
      <c r="C40" s="26"/>
      <c r="D40" s="1" t="s">
        <v>19</v>
      </c>
      <c r="E40" s="16">
        <v>320.35499999999996</v>
      </c>
    </row>
    <row r="41" spans="1:6" ht="40.5" customHeight="1" x14ac:dyDescent="0.25">
      <c r="A41" s="19">
        <v>30</v>
      </c>
      <c r="B41" s="12" t="s">
        <v>22</v>
      </c>
      <c r="C41" s="26"/>
      <c r="D41" s="1" t="s">
        <v>24</v>
      </c>
      <c r="E41" s="16">
        <v>320.35499999999996</v>
      </c>
    </row>
    <row r="42" spans="1:6" ht="40.5" customHeight="1" x14ac:dyDescent="0.25">
      <c r="A42" s="19">
        <v>31</v>
      </c>
      <c r="B42" s="12" t="s">
        <v>25</v>
      </c>
      <c r="C42" s="26"/>
      <c r="D42" s="1" t="s">
        <v>23</v>
      </c>
      <c r="E42" s="16">
        <v>396.62999999999994</v>
      </c>
    </row>
    <row r="43" spans="1:6" ht="62.25" customHeight="1" x14ac:dyDescent="0.25">
      <c r="A43" s="19">
        <v>32</v>
      </c>
      <c r="B43" s="12" t="s">
        <v>26</v>
      </c>
      <c r="C43" s="26"/>
      <c r="D43" s="1" t="s">
        <v>29</v>
      </c>
      <c r="E43" s="16">
        <v>535.27969111969117</v>
      </c>
    </row>
    <row r="44" spans="1:6" ht="62.25" customHeight="1" x14ac:dyDescent="0.25">
      <c r="A44" s="19">
        <v>33</v>
      </c>
      <c r="B44" s="12" t="s">
        <v>27</v>
      </c>
      <c r="C44" s="26"/>
      <c r="D44" s="1" t="s">
        <v>30</v>
      </c>
      <c r="E44" s="16">
        <v>616.32555984555984</v>
      </c>
    </row>
    <row r="45" spans="1:6" ht="38.25" customHeight="1" x14ac:dyDescent="0.25">
      <c r="A45" s="19">
        <v>34</v>
      </c>
      <c r="B45" s="12" t="s">
        <v>28</v>
      </c>
      <c r="C45" s="26"/>
      <c r="D45" s="1" t="s">
        <v>31</v>
      </c>
      <c r="E45" s="16">
        <v>802.91953667953658</v>
      </c>
    </row>
    <row r="46" spans="1:6" ht="38.25" customHeight="1" x14ac:dyDescent="0.25">
      <c r="A46" s="19">
        <v>35</v>
      </c>
      <c r="B46" s="12" t="s">
        <v>43</v>
      </c>
      <c r="C46" s="26"/>
      <c r="D46" s="1" t="s">
        <v>42</v>
      </c>
      <c r="E46" s="16">
        <v>705.79799999999989</v>
      </c>
    </row>
    <row r="47" spans="1:6" ht="53.25" customHeight="1" x14ac:dyDescent="0.25">
      <c r="A47" s="19">
        <v>36</v>
      </c>
      <c r="B47" s="12" t="s">
        <v>39</v>
      </c>
      <c r="C47" s="26"/>
      <c r="D47" s="1" t="s">
        <v>32</v>
      </c>
      <c r="E47" s="16">
        <v>548.47320463320455</v>
      </c>
    </row>
    <row r="48" spans="1:6" ht="53.25" customHeight="1" x14ac:dyDescent="0.25">
      <c r="A48" s="19">
        <v>37</v>
      </c>
      <c r="B48" s="12" t="s">
        <v>40</v>
      </c>
      <c r="C48" s="26"/>
      <c r="D48" s="1" t="s">
        <v>33</v>
      </c>
      <c r="E48" s="16">
        <v>535.27969111969117</v>
      </c>
    </row>
    <row r="49" spans="1:5" ht="53.25" customHeight="1" x14ac:dyDescent="0.25">
      <c r="A49" s="19">
        <v>38</v>
      </c>
      <c r="B49" s="12" t="s">
        <v>41</v>
      </c>
      <c r="C49" s="26"/>
      <c r="D49" s="1" t="s">
        <v>34</v>
      </c>
      <c r="E49" s="16">
        <v>441.04030888030883</v>
      </c>
    </row>
    <row r="50" spans="1:5" ht="53.25" customHeight="1" x14ac:dyDescent="0.25">
      <c r="A50" s="19">
        <v>39</v>
      </c>
      <c r="B50" s="12" t="s">
        <v>37</v>
      </c>
      <c r="C50" s="26"/>
      <c r="D50" s="1" t="s">
        <v>35</v>
      </c>
      <c r="E50" s="16">
        <v>1070.5593822393823</v>
      </c>
    </row>
    <row r="51" spans="1:5" ht="53.25" customHeight="1" x14ac:dyDescent="0.25">
      <c r="A51" s="19">
        <v>40</v>
      </c>
      <c r="B51" s="12" t="s">
        <v>38</v>
      </c>
      <c r="C51" s="23"/>
      <c r="D51" s="1" t="s">
        <v>36</v>
      </c>
      <c r="E51" s="16">
        <v>294.02687258687251</v>
      </c>
    </row>
    <row r="52" spans="1:5" ht="38.25" customHeight="1" x14ac:dyDescent="0.25">
      <c r="A52" s="20" t="s">
        <v>44</v>
      </c>
      <c r="B52" s="21"/>
      <c r="C52" s="21"/>
      <c r="D52" s="21"/>
      <c r="E52" s="21"/>
    </row>
    <row r="53" spans="1:5" ht="21.75" customHeight="1" x14ac:dyDescent="0.25">
      <c r="A53" s="6">
        <v>1</v>
      </c>
      <c r="B53" s="13" t="s">
        <v>45</v>
      </c>
      <c r="C53" s="14"/>
      <c r="D53" s="8" t="s">
        <v>86</v>
      </c>
      <c r="E53" s="16">
        <v>12314.01034285714</v>
      </c>
    </row>
    <row r="54" spans="1:5" ht="21.75" customHeight="1" x14ac:dyDescent="0.25">
      <c r="A54" s="6">
        <v>2</v>
      </c>
      <c r="B54" s="13" t="s">
        <v>46</v>
      </c>
      <c r="C54" s="14"/>
      <c r="D54" s="8" t="s">
        <v>87</v>
      </c>
      <c r="E54" s="16">
        <v>23819.171819142859</v>
      </c>
    </row>
    <row r="55" spans="1:5" ht="21.75" customHeight="1" x14ac:dyDescent="0.25">
      <c r="A55" s="6">
        <v>3</v>
      </c>
      <c r="B55" s="13" t="s">
        <v>47</v>
      </c>
      <c r="C55" s="14"/>
      <c r="D55" s="8" t="s">
        <v>88</v>
      </c>
      <c r="E55" s="16">
        <v>2739.216857142857</v>
      </c>
    </row>
    <row r="56" spans="1:5" ht="21.75" customHeight="1" x14ac:dyDescent="0.25">
      <c r="A56" s="6">
        <v>4</v>
      </c>
      <c r="B56" s="13" t="s">
        <v>49</v>
      </c>
      <c r="C56" s="14"/>
      <c r="D56" s="8" t="s">
        <v>89</v>
      </c>
      <c r="E56" s="16">
        <v>1771.6139999999998</v>
      </c>
    </row>
    <row r="57" spans="1:5" ht="21.75" customHeight="1" x14ac:dyDescent="0.25">
      <c r="A57" s="6">
        <v>5</v>
      </c>
      <c r="B57" s="13" t="s">
        <v>48</v>
      </c>
      <c r="C57" s="14"/>
      <c r="D57" s="8" t="s">
        <v>85</v>
      </c>
      <c r="E57" s="16">
        <v>884.79</v>
      </c>
    </row>
    <row r="58" spans="1:5" ht="21.75" customHeight="1" x14ac:dyDescent="0.25">
      <c r="A58" s="6">
        <v>6</v>
      </c>
      <c r="B58" s="13" t="s">
        <v>69</v>
      </c>
      <c r="D58" s="8" t="s">
        <v>113</v>
      </c>
      <c r="E58" s="16">
        <v>5225.8544999999995</v>
      </c>
    </row>
    <row r="59" spans="1:5" ht="21.75" customHeight="1" x14ac:dyDescent="0.25">
      <c r="A59" s="6">
        <v>7</v>
      </c>
      <c r="B59" s="13" t="s">
        <v>70</v>
      </c>
      <c r="C59" s="14"/>
      <c r="D59" s="8" t="s">
        <v>114</v>
      </c>
      <c r="E59" s="16">
        <v>6434.5589999999993</v>
      </c>
    </row>
    <row r="60" spans="1:5" ht="21.75" customHeight="1" x14ac:dyDescent="0.25">
      <c r="A60" s="6">
        <v>8</v>
      </c>
      <c r="B60" s="13" t="s">
        <v>71</v>
      </c>
      <c r="C60" s="14"/>
      <c r="D60" s="8" t="s">
        <v>115</v>
      </c>
      <c r="E60" s="16">
        <v>8073.9629999999988</v>
      </c>
    </row>
    <row r="61" spans="1:5" ht="21.75" customHeight="1" x14ac:dyDescent="0.25">
      <c r="A61" s="6">
        <v>9</v>
      </c>
      <c r="B61" s="13" t="s">
        <v>72</v>
      </c>
      <c r="C61" s="14"/>
      <c r="D61" s="8" t="s">
        <v>116</v>
      </c>
      <c r="E61" s="16">
        <v>9262.8359999999993</v>
      </c>
    </row>
    <row r="62" spans="1:5" ht="21.75" customHeight="1" x14ac:dyDescent="0.25">
      <c r="A62" s="6">
        <v>10</v>
      </c>
      <c r="B62" s="13" t="s">
        <v>73</v>
      </c>
      <c r="C62" s="14"/>
      <c r="D62" s="8" t="s">
        <v>117</v>
      </c>
      <c r="E62" s="16">
        <v>10451.708999999999</v>
      </c>
    </row>
    <row r="63" spans="1:5" ht="21.75" customHeight="1" x14ac:dyDescent="0.25">
      <c r="A63" s="6">
        <v>10</v>
      </c>
      <c r="B63" s="14" t="s">
        <v>63</v>
      </c>
      <c r="D63" s="8" t="s">
        <v>62</v>
      </c>
      <c r="E63" s="16">
        <v>3096.3291428571424</v>
      </c>
    </row>
    <row r="64" spans="1:5" ht="21.75" customHeight="1" x14ac:dyDescent="0.25">
      <c r="A64" s="6">
        <v>11</v>
      </c>
      <c r="B64" s="14" t="s">
        <v>58</v>
      </c>
      <c r="C64" s="15"/>
      <c r="D64" s="8" t="s">
        <v>60</v>
      </c>
      <c r="E64" s="16">
        <v>2580.2742857142857</v>
      </c>
    </row>
    <row r="65" spans="1:5" ht="21.75" customHeight="1" x14ac:dyDescent="0.25">
      <c r="A65" s="6">
        <v>12</v>
      </c>
      <c r="B65" s="14" t="s">
        <v>50</v>
      </c>
      <c r="C65" s="15"/>
      <c r="D65" s="8" t="s">
        <v>56</v>
      </c>
      <c r="E65" s="16">
        <v>3096.3291428571424</v>
      </c>
    </row>
    <row r="66" spans="1:5" ht="21.75" customHeight="1" x14ac:dyDescent="0.25">
      <c r="A66" s="6">
        <v>13</v>
      </c>
      <c r="B66" s="14" t="s">
        <v>59</v>
      </c>
      <c r="C66" s="15"/>
      <c r="D66" s="8" t="s">
        <v>61</v>
      </c>
      <c r="E66" s="16">
        <v>3591.462857142857</v>
      </c>
    </row>
    <row r="67" spans="1:5" ht="21.75" customHeight="1" x14ac:dyDescent="0.25">
      <c r="A67" s="6">
        <v>14</v>
      </c>
      <c r="B67" s="14" t="s">
        <v>51</v>
      </c>
      <c r="C67" s="15"/>
      <c r="D67" s="8" t="s">
        <v>57</v>
      </c>
      <c r="E67" s="16">
        <v>3994.194857142857</v>
      </c>
    </row>
    <row r="68" spans="1:5" ht="21.75" customHeight="1" x14ac:dyDescent="0.25">
      <c r="A68" s="6">
        <v>15</v>
      </c>
      <c r="B68" s="7" t="s">
        <v>68</v>
      </c>
      <c r="C68" s="7"/>
      <c r="D68" s="8" t="s">
        <v>74</v>
      </c>
      <c r="E68" s="16">
        <v>5161.2749999999996</v>
      </c>
    </row>
    <row r="69" spans="1:5" ht="21.75" customHeight="1" x14ac:dyDescent="0.25">
      <c r="A69" s="6">
        <v>16</v>
      </c>
      <c r="B69" s="15" t="s">
        <v>67</v>
      </c>
      <c r="C69" s="7"/>
      <c r="D69" s="15" t="s">
        <v>66</v>
      </c>
      <c r="E69" s="16">
        <v>8135.9999999999991</v>
      </c>
    </row>
    <row r="70" spans="1:5" x14ac:dyDescent="0.25">
      <c r="A70" s="6">
        <v>17</v>
      </c>
      <c r="B70" s="14" t="s">
        <v>54</v>
      </c>
      <c r="C70" s="15"/>
      <c r="D70" s="8" t="s">
        <v>52</v>
      </c>
      <c r="E70" s="16">
        <v>821.76505714285713</v>
      </c>
    </row>
    <row r="71" spans="1:5" x14ac:dyDescent="0.25">
      <c r="A71" s="6">
        <v>18</v>
      </c>
      <c r="B71" s="14" t="s">
        <v>55</v>
      </c>
      <c r="C71" s="15"/>
      <c r="D71" s="8" t="s">
        <v>53</v>
      </c>
      <c r="E71" s="16">
        <v>942.44767346938761</v>
      </c>
    </row>
  </sheetData>
  <mergeCells count="11">
    <mergeCell ref="A52:E52"/>
    <mergeCell ref="A31:E31"/>
    <mergeCell ref="E1:E2"/>
    <mergeCell ref="C39:C51"/>
    <mergeCell ref="A1:D1"/>
    <mergeCell ref="A3:D3"/>
    <mergeCell ref="A2:D2"/>
    <mergeCell ref="A38:E38"/>
    <mergeCell ref="C17:C19"/>
    <mergeCell ref="C20:C22"/>
    <mergeCell ref="C23:C25"/>
  </mergeCells>
  <phoneticPr fontId="24" type="noConversion"/>
  <hyperlinks>
    <hyperlink ref="E1" r:id="rId1" xr:uid="{551A6FAF-9250-4D88-B1F9-C39D987D5ABE}"/>
  </hyperlinks>
  <pageMargins left="0.7" right="0.7" top="0.75" bottom="0.75" header="0.3" footer="0.3"/>
  <pageSetup paperSize="9" scale="3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ВЕРСТАКИ_Легкие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2026-01-15T07:45:10Z</dcterms:modified>
</cp:coreProperties>
</file>