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для обмена\_МЕБЕЛЬ\_ПРАЙС ЛИСТЫ\Прайс 2026\"/>
    </mc:Choice>
  </mc:AlternateContent>
  <xr:revisionPtr revIDLastSave="0" documentId="13_ncr:1_{C66D2A7F-5AE0-496A-8C44-BEC00173494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ВЕРСТАКИ_Легкие" sheetId="3" r:id="rId1"/>
    <sheet name="ВЕРСТАКИ_Средние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3" i="3" l="1"/>
  <c r="E36" i="4" l="1"/>
  <c r="E44" i="4" l="1"/>
  <c r="E58" i="3"/>
  <c r="E32" i="3"/>
  <c r="E33" i="3"/>
  <c r="E34" i="4"/>
  <c r="E45" i="4"/>
  <c r="E43" i="4"/>
  <c r="E42" i="4"/>
  <c r="E48" i="4" l="1"/>
  <c r="E46" i="4"/>
  <c r="E49" i="4"/>
  <c r="E47" i="4"/>
  <c r="E53" i="4"/>
  <c r="E52" i="4"/>
  <c r="E38" i="4" l="1"/>
  <c r="E41" i="4" s="1"/>
  <c r="E40" i="4" l="1"/>
  <c r="E35" i="4"/>
  <c r="E37" i="4"/>
  <c r="E39" i="4"/>
  <c r="E48" i="3" l="1"/>
  <c r="E51" i="3" s="1"/>
  <c r="E45" i="3"/>
  <c r="E44" i="3" l="1"/>
  <c r="E57" i="3"/>
  <c r="E59" i="3"/>
  <c r="E60" i="3" l="1"/>
  <c r="E56" i="3"/>
  <c r="E61" i="3"/>
  <c r="E55" i="3"/>
  <c r="E37" i="3" l="1"/>
  <c r="E34" i="3"/>
  <c r="E36" i="3"/>
  <c r="E35" i="3"/>
  <c r="E43" i="3" l="1"/>
  <c r="E42" i="3"/>
  <c r="E41" i="3"/>
  <c r="E40" i="3"/>
  <c r="E39" i="3"/>
  <c r="E38" i="3"/>
  <c r="E50" i="3"/>
  <c r="E49" i="3"/>
  <c r="E47" i="3"/>
  <c r="E46" i="3"/>
  <c r="E52" i="3" l="1"/>
</calcChain>
</file>

<file path=xl/sharedStrings.xml><?xml version="1.0" encoding="utf-8"?>
<sst xmlns="http://schemas.openxmlformats.org/spreadsheetml/2006/main" count="285" uniqueCount="257">
  <si>
    <t>W-14G-0</t>
  </si>
  <si>
    <t>W-14G</t>
  </si>
  <si>
    <t>W-14G-5</t>
  </si>
  <si>
    <t>W-14G-05</t>
  </si>
  <si>
    <t>W-18G-00</t>
  </si>
  <si>
    <t>W-18G-05</t>
  </si>
  <si>
    <t>W-18G-55</t>
  </si>
  <si>
    <t>Р1-14</t>
  </si>
  <si>
    <t>Р1-18</t>
  </si>
  <si>
    <t>Р2-14</t>
  </si>
  <si>
    <t>Р2-18</t>
  </si>
  <si>
    <r>
      <rPr>
        <b/>
        <sz val="14"/>
        <rFont val="Arial Nova"/>
        <family val="2"/>
        <charset val="204"/>
      </rPr>
      <t xml:space="preserve">Экран одинарный 1390х500х30мм. с кронштейнами                  </t>
    </r>
    <r>
      <rPr>
        <sz val="14"/>
        <rFont val="Arial Nova"/>
        <family val="2"/>
        <charset val="204"/>
      </rPr>
      <t>(квадратная перфорация 10х10мм)  Вес: 9 кг. Объем: 0,05 куб. м</t>
    </r>
  </si>
  <si>
    <r>
      <rPr>
        <b/>
        <sz val="14"/>
        <rFont val="Arial Nova"/>
        <family val="2"/>
        <charset val="204"/>
      </rPr>
      <t xml:space="preserve">Экран одинарный 1800х500х30мм. с кронштейнами                         </t>
    </r>
    <r>
      <rPr>
        <sz val="14"/>
        <rFont val="Arial Nova"/>
        <family val="2"/>
        <charset val="204"/>
      </rPr>
      <t xml:space="preserve"> (квадратная перфорация 10х10мм) Вес: 12 кг. Объем: 0,08 куб. м</t>
    </r>
  </si>
  <si>
    <r>
      <rPr>
        <b/>
        <sz val="14"/>
        <rFont val="Arial Nova"/>
        <family val="2"/>
        <charset val="204"/>
      </rPr>
      <t xml:space="preserve">Экран двойной 1390х1000х30мм. с кронштейнами                            </t>
    </r>
    <r>
      <rPr>
        <sz val="14"/>
        <rFont val="Arial Nova"/>
        <family val="2"/>
        <charset val="204"/>
      </rPr>
      <t>(квадратная перфорация 10х10мм)   Вес: 20 кг. Объем: 0,05 куб. м</t>
    </r>
  </si>
  <si>
    <r>
      <rPr>
        <b/>
        <sz val="14"/>
        <rFont val="Arial Nova"/>
        <family val="2"/>
        <charset val="204"/>
      </rPr>
      <t xml:space="preserve">Экран двойной 1800х1000х30мм. с кронштейнами      </t>
    </r>
    <r>
      <rPr>
        <sz val="14"/>
        <rFont val="Arial Nova"/>
        <family val="2"/>
        <charset val="204"/>
      </rPr>
      <t xml:space="preserve">                         (квадратная перфорация 10х10мм)   Вес: 26 кг. Объем: 0,08 куб. м</t>
    </r>
  </si>
  <si>
    <t>А-1</t>
  </si>
  <si>
    <t>Е-14</t>
  </si>
  <si>
    <t>Е-18</t>
  </si>
  <si>
    <r>
      <t xml:space="preserve">Крючок одинарный L-80мм </t>
    </r>
    <r>
      <rPr>
        <sz val="14"/>
        <rFont val="Arial Nova"/>
        <family val="2"/>
        <charset val="204"/>
      </rPr>
      <t xml:space="preserve"> </t>
    </r>
  </si>
  <si>
    <t xml:space="preserve">Крючок двойной L-80мм </t>
  </si>
  <si>
    <t>К-3</t>
  </si>
  <si>
    <t>Крючок с пружинной фиксацией</t>
  </si>
  <si>
    <t>Крючок круглый  D-60мм</t>
  </si>
  <si>
    <t>К-7</t>
  </si>
  <si>
    <t>D-3</t>
  </si>
  <si>
    <t>D-2</t>
  </si>
  <si>
    <t>D-1</t>
  </si>
  <si>
    <t>Держатель для пластиковых ящиков  L-190мм</t>
  </si>
  <si>
    <t>D-10</t>
  </si>
  <si>
    <t>D-12</t>
  </si>
  <si>
    <t>D-5</t>
  </si>
  <si>
    <t>D-7</t>
  </si>
  <si>
    <t>D-8</t>
  </si>
  <si>
    <t>Держатель с прижимом для чертежей</t>
  </si>
  <si>
    <t>D-6</t>
  </si>
  <si>
    <t xml:space="preserve">W-410 </t>
  </si>
  <si>
    <t>W-405</t>
  </si>
  <si>
    <t>W-500</t>
  </si>
  <si>
    <t>W-501</t>
  </si>
  <si>
    <t>W-503</t>
  </si>
  <si>
    <t>Р-14</t>
  </si>
  <si>
    <t>Р-18</t>
  </si>
  <si>
    <t xml:space="preserve">Кронштейны - косынки  для крепления   1-го экрана  </t>
  </si>
  <si>
    <t>Две стойки для крепления 2-го экрана и  электромонтажной панели</t>
  </si>
  <si>
    <t>А-3</t>
  </si>
  <si>
    <t>А-6</t>
  </si>
  <si>
    <t>Перфоэкран  1390х500х30мм. Вес: 7 кг. V-0,04 куб. м.</t>
  </si>
  <si>
    <t>Перфоэкран  1800х500х30мм. Вес: 9 кг. V-0,06 куб. м.</t>
  </si>
  <si>
    <t>Р-10</t>
  </si>
  <si>
    <t>Р-15</t>
  </si>
  <si>
    <t>Перфоэкран  1000х500х30мм. Вес: 5 кг. V-0,03 куб. м.</t>
  </si>
  <si>
    <t>Перфоэкран  1500х500х30мм. Вес: 8 кг. V-0,05 куб. м.</t>
  </si>
  <si>
    <t xml:space="preserve">Перфоэкран боковой 686х1100х30мм. </t>
  </si>
  <si>
    <t>Р-07</t>
  </si>
  <si>
    <t>Антресоль 1000х250х400Нмм</t>
  </si>
  <si>
    <t>М-10</t>
  </si>
  <si>
    <t>Р-20</t>
  </si>
  <si>
    <t>W-310G</t>
  </si>
  <si>
    <t>W-314G</t>
  </si>
  <si>
    <t>W-315G</t>
  </si>
  <si>
    <t>W-318G</t>
  </si>
  <si>
    <t>W-320G</t>
  </si>
  <si>
    <t>Перфоэкран  2000х500х30мм. Вес: 10 кг. V-0,07 куб. м.</t>
  </si>
  <si>
    <t>Е-10</t>
  </si>
  <si>
    <t>Е-20</t>
  </si>
  <si>
    <t>W-10G</t>
  </si>
  <si>
    <r>
      <t xml:space="preserve">Верстак однотумбовый 1390х686х847Нмм    (нагрузка 1000кг) </t>
    </r>
    <r>
      <rPr>
        <sz val="14"/>
        <rFont val="Arial Nova"/>
        <family val="2"/>
        <charset val="204"/>
      </rPr>
      <t xml:space="preserve">
✓Тумба с дверцей и 2 полками 
Р-р: 500х600х820Н мм (нагрузка на полку 50кг) 
✓Столешница 1390х685х27мм. МДФ+Оцинк. Кожух 1,2мм 
✓Полка и стенка шириной 730мм (нагрузка 60кг) 
✓Верстачная опора Ш-75мм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58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0,5 куб. м.</t>
    </r>
  </si>
  <si>
    <r>
      <t xml:space="preserve">Верстак однотумбовый 1390х686х847Нмм    (нагрузка 1000кг)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Высотая ящ: 2х80; 3х170мм, полезный р-р: 570х400мм
✓Столешница 1390х685х27мм. МДФ+Оцинк. Кожух 1,2мм 
✓Полка и стенка шириной 730мм (нагрузка 60кг) 
✓Верстачная опора Ш-75мм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83,5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0,5 куб. м.</t>
    </r>
  </si>
  <si>
    <t>Балка силовая для верстака 1250х125х25 мм  Вес: 2 кг. V-0,01 куб. м.</t>
  </si>
  <si>
    <t xml:space="preserve">Тумба верстачная с дверцей  500х600х820Н мм Вес: 23 кг. V-0,25 куб. м.     </t>
  </si>
  <si>
    <t>Полка и стенка шириной 730мм Вес: 4,5 кг. V-0,01 куб. м.</t>
  </si>
  <si>
    <t>Верстачная опора 820мм  Вес: 4 кг. V-0,07 куб. м.</t>
  </si>
  <si>
    <r>
      <t xml:space="preserve">Верстак однотумбовый 1000х686х847Нмм    (нагрузка 1000кг) </t>
    </r>
    <r>
      <rPr>
        <sz val="14"/>
        <rFont val="Arial Nova"/>
        <family val="2"/>
        <charset val="204"/>
      </rPr>
      <t xml:space="preserve">
✓Тумба с дверцей и 2 полками 
Р-р: 500х600х820Н мм (нагрузка на полку 50кг) 
✓Столешница 1000х685х27мм. МДФ+Оцинк. Кожух 1,2мм 
✓Верстачная опора Ш-75мм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51,5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0,35 куб. м.</t>
    </r>
  </si>
  <si>
    <r>
      <t xml:space="preserve">Верстак двухтумбовый 1000х686х847Нмм    (нагрузка 1500кг) </t>
    </r>
    <r>
      <rPr>
        <sz val="14"/>
        <rFont val="Arial Nova"/>
        <family val="2"/>
        <charset val="204"/>
      </rPr>
      <t xml:space="preserve">
✓Две Тумбы с дверцей и 2 полками 
Р-р: 500х600х820Н мм (нагрузка на полку 50кг) 
✓Столешница 1000х685х27мм. МДФ+Оцинк. Кожух 1,2мм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66кг.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0,55 куб. м.</t>
    </r>
  </si>
  <si>
    <t>W-10G-0</t>
  </si>
  <si>
    <t>W-10G-5</t>
  </si>
  <si>
    <t>W-10G-00</t>
  </si>
  <si>
    <t>W-10G-05</t>
  </si>
  <si>
    <t>W-10G-55</t>
  </si>
  <si>
    <t>Кронштейны освещения - универсальные</t>
  </si>
  <si>
    <t>Навесные опции: Крючки; Держатели; Полки</t>
  </si>
  <si>
    <t>Примеры  сборок готовых решений</t>
  </si>
  <si>
    <r>
      <t xml:space="preserve">Верстак четырехтумбовый 2000х686х1950-2100Нмм (нагрузка 3000кг) </t>
    </r>
    <r>
      <rPr>
        <sz val="14"/>
        <rFont val="Arial Nova"/>
        <family val="2"/>
        <charset val="204"/>
      </rPr>
      <t xml:space="preserve">
✓Четыре Тумбы с дверцей и 2 полками 
Р-р: 500х600х820Н мм (нагрузка на полку 50кг) 
✓Столешница 2000х685х27мм. МДФ+Оцинк. Кожух 1,2мм 
✓Экран двойной 2000х1000х30мм. с кронштейнами
✓Электромонтажная панель  2000х100х30мм. 
✓Две Антресоли 1000х250х400Нмм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190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1,6 куб. м.</t>
    </r>
  </si>
  <si>
    <t>Р2-14.Е.L</t>
  </si>
  <si>
    <t>Р2-18.Е.L</t>
  </si>
  <si>
    <t>Столешница МДФ оцинк. 1000х685х27мм.  Вес: 20 кг. V-0,03 куб. м.</t>
  </si>
  <si>
    <t>Столешница МДФ оцинк. 1390х685х27мм.  Вес: 27 кг. V-0,05 куб. м.</t>
  </si>
  <si>
    <t>Столешница МДФ оцинк. 1500х685х27мм.  Вес: 29 кг. V-0,05 куб. м.</t>
  </si>
  <si>
    <t>Столешница МДФ оцинк. 1800х685х27мм.  Вес: 35 кг. V-0,07 куб. м.</t>
  </si>
  <si>
    <t>Столешница МДФ оцинк. 2000х685х27мм.  Вес: 39 кг. V-0,07 куб. м.</t>
  </si>
  <si>
    <t>www.okbarsenal.ru</t>
  </si>
  <si>
    <r>
      <t xml:space="preserve">Верстак двухтумбовый 1800х686х847Нмм    (нагрузка 1500кг) </t>
    </r>
    <r>
      <rPr>
        <sz val="14"/>
        <rFont val="Arial Nova"/>
        <family val="2"/>
        <charset val="204"/>
      </rPr>
      <t xml:space="preserve">
✓Две Тумбы с дверцей и 2 полками 
Р-р: 500х600х820Н мм (нагрузка на полку 50кг) 
✓Столешница 1800х685х27мм. МДФ+Оцинк. Кожух 1,2мм 
✓Полка и стенка шириной 730мм (нагрузка 60кг)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85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0,7 куб. м.</t>
    </r>
  </si>
  <si>
    <r>
      <t xml:space="preserve">Верстак бестумбовый 1000х686х847Нмм    (нагрузка 750кг) </t>
    </r>
    <r>
      <rPr>
        <sz val="14"/>
        <rFont val="Arial Nova"/>
        <family val="2"/>
        <charset val="204"/>
      </rPr>
      <t xml:space="preserve">
✓Столешница 1000х685х27мм. МДФ+Оцинк. Кожух 1,2мм 
✓Полка и стенка шириной 730мм (нагрузка 60кг) 
✓Две Верстачных опоры Ш-75мм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32.5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0,12 куб. м.</t>
    </r>
  </si>
  <si>
    <r>
      <t xml:space="preserve">Верстак бестумбовый 1390х686х847Нмм    (нагрузка 750кг) </t>
    </r>
    <r>
      <rPr>
        <sz val="14"/>
        <rFont val="Arial Nova"/>
        <family val="2"/>
        <charset val="204"/>
      </rPr>
      <t xml:space="preserve">
✓Столешница 1390х685х27мм. МДФ+Оцинк. Кожух 1,2мм 
✓Силовая балка 1250х125х25 мм
✓Две Верстачных опоры Ш-75мм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37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0,16 куб. м.</t>
    </r>
  </si>
  <si>
    <r>
      <rPr>
        <b/>
        <sz val="14"/>
        <rFont val="Arial Nova"/>
        <family val="2"/>
        <charset val="204"/>
      </rPr>
      <t xml:space="preserve">Экран одинарный 1000х500х30мм. с кронштейнами                  </t>
    </r>
    <r>
      <rPr>
        <sz val="14"/>
        <rFont val="Arial Nova"/>
        <family val="2"/>
        <charset val="204"/>
      </rPr>
      <t>(квадратная перфорация 10х10мм)  Вес: 7 кг. Объем: 0,03 куб. м</t>
    </r>
  </si>
  <si>
    <t>Р1-10</t>
  </si>
  <si>
    <t>Р2-10</t>
  </si>
  <si>
    <t>Р2-10.Е.L</t>
  </si>
  <si>
    <r>
      <rPr>
        <b/>
        <sz val="14"/>
        <rFont val="Arial Nova"/>
        <family val="2"/>
        <charset val="204"/>
      </rPr>
      <t xml:space="preserve">Экран двойной 1000х1000х30мм. с кронштейнами                            </t>
    </r>
    <r>
      <rPr>
        <sz val="14"/>
        <rFont val="Arial Nova"/>
        <family val="2"/>
        <charset val="204"/>
      </rPr>
      <t>(квадратная перфорация 10х10мм)   Вес: 16 кг. Объем: 0,05 куб. м</t>
    </r>
  </si>
  <si>
    <t>Держатель полотенца 300х120х70h мм.</t>
  </si>
  <si>
    <t>Держатель для сверел 190х45х50мм.</t>
  </si>
  <si>
    <t>Держатель гаечных ключей 120х35х250мм.</t>
  </si>
  <si>
    <t xml:space="preserve">Полка навесная большая  530х150х10мм.  </t>
  </si>
  <si>
    <t xml:space="preserve">Полка навесная малая  325х150х10мм.   </t>
  </si>
  <si>
    <t xml:space="preserve">Держатель для баллончиков 200х70х70мм </t>
  </si>
  <si>
    <t>D-9</t>
  </si>
  <si>
    <t>К-1_75</t>
  </si>
  <si>
    <t>К-2_75</t>
  </si>
  <si>
    <t>К-2_50</t>
  </si>
  <si>
    <t xml:space="preserve">Крючок двойной L-50мм </t>
  </si>
  <si>
    <t>К-4_3</t>
  </si>
  <si>
    <t>Крючок П-образный 25х55мм</t>
  </si>
  <si>
    <t>К-4_2</t>
  </si>
  <si>
    <t>Крючок П-образный 25х35мм</t>
  </si>
  <si>
    <t>Корзина под ветошь 300х100х250мм.</t>
  </si>
  <si>
    <t>Держатель для дисков D-125мм</t>
  </si>
  <si>
    <t>D-11</t>
  </si>
  <si>
    <t>№</t>
  </si>
  <si>
    <t>Артикул</t>
  </si>
  <si>
    <t xml:space="preserve">ЦЕНА </t>
  </si>
  <si>
    <t>Тумба верстачная, усиленная с дверцей 500х600х583Нмм</t>
  </si>
  <si>
    <t xml:space="preserve">Тумба верстачная, усиленная с 3 ящиками 500х600х583Нмм         </t>
  </si>
  <si>
    <t xml:space="preserve">Тумба верстачная, усиленная с 4 ящиками 500х600х583Нмм         </t>
  </si>
  <si>
    <t xml:space="preserve">Тумба верстачная, усиленная с 5 ящиками 500х600х583Нмм         </t>
  </si>
  <si>
    <t>Полка верстачная 330х600мм</t>
  </si>
  <si>
    <t>Полка верстачная 830х600мм</t>
  </si>
  <si>
    <t xml:space="preserve">Опора усиленная, регулируемая по высоте 820-870мм </t>
  </si>
  <si>
    <t>Комплект  из 3х силовых балок для верстака 1500мм</t>
  </si>
  <si>
    <t xml:space="preserve">Комплект  из 3х силовых балок для верстака 2000мм </t>
  </si>
  <si>
    <t xml:space="preserve">Столешница фанера с оцинк. кожухом 1,2мм 1500х700х37мм. </t>
  </si>
  <si>
    <t xml:space="preserve">Столешница фанера с оцинк. кожухом 1,2мм 2000х700х37мм. </t>
  </si>
  <si>
    <t>Кронштейны для стоек крепления перфорированных экранов</t>
  </si>
  <si>
    <t xml:space="preserve">Две стойки для крепления 1-го экрана </t>
  </si>
  <si>
    <t xml:space="preserve">Две стойки для крепления 2-го экрана </t>
  </si>
  <si>
    <t xml:space="preserve">Перфоэкран  1500х500х30мм. </t>
  </si>
  <si>
    <t xml:space="preserve">Перфоэкран  2000х500х30мм. </t>
  </si>
  <si>
    <t xml:space="preserve">Электромонтажная панель  1500х100х30мм. </t>
  </si>
  <si>
    <t xml:space="preserve">Электромонтажная панель  2000х100х30мм.  </t>
  </si>
  <si>
    <t>Кронштейны освещения (универсальные)</t>
  </si>
  <si>
    <t>Антресоль 750х250х400Нмм</t>
  </si>
  <si>
    <t>Лоток 500х600х30 с ковриком</t>
  </si>
  <si>
    <t>W-R.70</t>
  </si>
  <si>
    <t>Дополнительный пандус тумбы антикорозийный 500х600х70Нмм</t>
  </si>
  <si>
    <t>Полка стеллажа Ultra 1000х500х25мм</t>
  </si>
  <si>
    <t>Полка стеллажа Ultra 1200х500х25мм</t>
  </si>
  <si>
    <t>Опора стеллажа Ultra 25х500х2000Нмм</t>
  </si>
  <si>
    <r>
      <t xml:space="preserve">Верстак усиленный, бестумбовый 1500х700х857-907Нмм    (нагрузка 3000кг) </t>
    </r>
    <r>
      <rPr>
        <sz val="14"/>
        <rFont val="Arial Nova"/>
        <family val="2"/>
        <charset val="204"/>
      </rPr>
      <t xml:space="preserve">
✓Столешница 1500х700х37мм. Влагостойкая фанера+Оцинк. Кожух 1,2мм 
✓Комплект  из 3х силовых балок 
✓Две Верстачных регулируемых опоры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75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0,2 куб. м.</t>
    </r>
  </si>
  <si>
    <r>
      <t xml:space="preserve">Верстак усиленный, однотумбовый 1500х700х857-907Нмм    (нагрузка 3000кг) </t>
    </r>
    <r>
      <rPr>
        <sz val="14"/>
        <rFont val="Arial Nova"/>
        <family val="2"/>
        <charset val="204"/>
      </rPr>
      <t xml:space="preserve">
✓Тумба с 5 ящиками Р-р: 500х600х583Н мм (нагрузка на ящик 60кг) 
Высотая ящ: 4х80; 1х165мм, полезный р-р: 570х400мм
✓Столешница 1500х700х37мм. Влагостойкая фанера+Оцинк. Кожух 1,2мм 
✓Две Верстачных регулируемых опоры +  Комплект  из 3х силовых балок 
✓Полка верстачная 830х600мм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150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0,4 куб. м.</t>
    </r>
  </si>
  <si>
    <r>
      <t xml:space="preserve">Верстак усиленный, двухтумбовый 1500х700х857-907Нмм    (нагрузка 3000кг) </t>
    </r>
    <r>
      <rPr>
        <sz val="14"/>
        <rFont val="Arial Nova"/>
        <family val="2"/>
        <charset val="204"/>
      </rPr>
      <t xml:space="preserve">
✓Тумба с 5 ящиками Р-р: 500х600х583Н мм (нагрузка на ящик 60кг) 
Высотая ящ: 4х80; 1х165мм, полезный р-р: 570х400мм
✓Тумба с 2 полками Р-р: 500х600х583Н мм (нагрузка на полку 100кг) 
✓Столешница 1500х700х37мм. Влагостойкая фанера+Оцинк. Кожух 1,2мм 
✓Две Верстачных регулируемых опоры +  Комплект  из 3х силовых балок 
✓Полка верстачная 330х600мм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180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0,6 куб. м.</t>
    </r>
  </si>
  <si>
    <r>
      <t xml:space="preserve">Верстак усиленный, двухтумбовый 1500х700х857-907Нмм    (нагрузка 3000кг) </t>
    </r>
    <r>
      <rPr>
        <sz val="14"/>
        <rFont val="Arial Nova"/>
        <family val="2"/>
        <charset val="204"/>
      </rPr>
      <t xml:space="preserve">
✓Тумба с 3 ящиками Р-р: 500х600х583Н мм (нагрузка на ящик 60кг) 
Высотая ящ: 3х165мм, полезный р-р: 570х400мм
✓Тумба с 5 ящиками Р-р: 500х600х583Н мм (нагрузка на ящик 60кг) 
Высотая ящ: 4х80; 1х165мм, полезный р-р: 570х400мм
✓Столешница 1500х700х37мм. Влагостойкая фанера+Оцинк. Кожух 1,2мм 
✓Две Верстачных регулируемых опоры +  Комплект  из 3х силовых балок 
✓Полка верстачная 330х600мм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196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0,6 куб. м.</t>
    </r>
  </si>
  <si>
    <r>
      <t xml:space="preserve">Верстак усиленный, бестумбовый 2000х700х857-907Нмм    (нагрузка 3000кг) </t>
    </r>
    <r>
      <rPr>
        <sz val="14"/>
        <rFont val="Arial Nova"/>
        <family val="2"/>
        <charset val="204"/>
      </rPr>
      <t xml:space="preserve">
✓Столешница 2000х700х37мм. Влагостойкая фанера+Оцинк. Кожух 1,2мм 
✓Комплект  из 3х силовых балок 
✓Две Верстачных регулируемых опоры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85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0,25 куб. м.</t>
    </r>
  </si>
  <si>
    <r>
      <t xml:space="preserve">Верстак усиленный, двухтумбовый 2000х700х857-907Нмм    (нагрузка 3000кг) </t>
    </r>
    <r>
      <rPr>
        <sz val="14"/>
        <rFont val="Arial Nova"/>
        <family val="2"/>
        <charset val="204"/>
      </rPr>
      <t xml:space="preserve">
✓Тумба с 4 ящиками Р-р: 500х600х583Н мм (нагрузка на ящик 60кг) 
Высотая ящ 2х80; 2х165мм, полезный р-р: 570х400мм
✓Тумба с 2 полками Р-р: 500х600х583Н мм (нагрузка на полку 100кг) 
✓Столешница 2000х700х37мм. Влагостойкая фанера+Оцинк. Кожух 1,2мм 
✓Две Верстачных регулируемых опоры +  Комплект  из 3х силовых балок 
✓Полка верстачная 830х600мм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185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0,65 куб. м.</t>
    </r>
  </si>
  <si>
    <r>
      <t xml:space="preserve">Верстак усиленный, трехтумбовый 2000х700х857-907Нмм    (нагрузка 3000кг) </t>
    </r>
    <r>
      <rPr>
        <sz val="14"/>
        <rFont val="Arial Nova"/>
        <family val="2"/>
        <charset val="204"/>
      </rPr>
      <t xml:space="preserve">
✓Тумба с 4 ящиками Р-р: 500х600х583Н мм (нагрузка на ящик 60кг) 
Высотая ящ 2х80; 2х165мм, полезный р-р: 570х400мм
✓Две Тумбы с 2 полками Р-р: 500х600х583Н мм (нагрузка на полку 100кг) 
✓Столешница 2000х700х37мм. Влагостойкая фанера+Оцинк. Кожух 1,2мм 
✓Две Верстачных регулируемых опоры +  Комплект  из 3х силовых балок 
✓Полка верстачная 330х600мм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215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0,85 куб. м.</t>
    </r>
  </si>
  <si>
    <r>
      <t xml:space="preserve">Верстак усиленный, трехтумбовый 2000х700х857-907Нмм    (нагрузка 3000кг) </t>
    </r>
    <r>
      <rPr>
        <sz val="14"/>
        <rFont val="Arial Nova"/>
        <family val="2"/>
        <charset val="204"/>
      </rPr>
      <t xml:space="preserve">
✓Три Тумбы с 4 ящиками Р-р: 500х600х583Н мм (нагрузка на ящик 60кг) 
Высотая ящ 2х80; 2х165мм, полезный р-р: 570х400мм
✓Столешница 2000х700х37мм. Влагостойкая фанера+Оцинк. Кожух 1,2мм 
✓Две Верстачных регулируемых опоры +  Комплект  из 3х силовых балок 
✓Полка верстачная 330х600мм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275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0,85 куб. м.</t>
    </r>
  </si>
  <si>
    <t>Комплектующие:   "Assistant_Ultra"</t>
  </si>
  <si>
    <t>Модель</t>
  </si>
  <si>
    <r>
      <t xml:space="preserve">Покраска порошковая, структура гладкая: основной цвет RAL 7016  матовый, темный графит, 
Цвет ручек:  </t>
    </r>
    <r>
      <rPr>
        <b/>
        <sz val="14"/>
        <color theme="0" tint="-0.499984740745262"/>
        <rFont val="Arial Nova"/>
        <family val="2"/>
        <charset val="204"/>
      </rPr>
      <t>S - серебристый RAL 9006</t>
    </r>
    <r>
      <rPr>
        <b/>
        <sz val="14"/>
        <rFont val="Arial Nova"/>
        <family val="2"/>
        <charset val="204"/>
      </rPr>
      <t xml:space="preserve">;  </t>
    </r>
    <r>
      <rPr>
        <b/>
        <sz val="14"/>
        <color rgb="FFFF6600"/>
        <rFont val="Arial Nova"/>
        <family val="2"/>
        <charset val="204"/>
      </rPr>
      <t>О - оранжевый RAL 2008</t>
    </r>
    <r>
      <rPr>
        <b/>
        <sz val="14"/>
        <rFont val="Arial Nova"/>
        <family val="2"/>
        <charset val="204"/>
      </rPr>
      <t xml:space="preserve">; </t>
    </r>
    <r>
      <rPr>
        <b/>
        <sz val="14"/>
        <color rgb="FFFF0000"/>
        <rFont val="Arial Nova"/>
        <family val="2"/>
        <charset val="204"/>
      </rPr>
      <t>R - красный RAL 3024</t>
    </r>
    <r>
      <rPr>
        <b/>
        <sz val="14"/>
        <rFont val="Arial Nova"/>
        <family val="2"/>
        <charset val="204"/>
      </rPr>
      <t xml:space="preserve">; </t>
    </r>
    <r>
      <rPr>
        <b/>
        <sz val="14"/>
        <color rgb="FF3366FF"/>
        <rFont val="Arial Nova"/>
        <family val="2"/>
        <charset val="204"/>
      </rPr>
      <t>B - синий RAL 5015;</t>
    </r>
    <r>
      <rPr>
        <b/>
        <sz val="14"/>
        <rFont val="Arial Nova"/>
        <family val="2"/>
        <charset val="204"/>
      </rPr>
      <t xml:space="preserve">  </t>
    </r>
    <r>
      <rPr>
        <sz val="14"/>
        <rFont val="Arial Nova"/>
        <family val="2"/>
        <charset val="204"/>
      </rPr>
      <t xml:space="preserve"> 
</t>
    </r>
    <r>
      <rPr>
        <sz val="14"/>
        <color rgb="FFFF0000"/>
        <rFont val="Arial Nova"/>
        <family val="2"/>
        <charset val="204"/>
      </rPr>
      <t xml:space="preserve">!! </t>
    </r>
    <r>
      <rPr>
        <sz val="14"/>
        <rFont val="Arial Nova"/>
        <family val="2"/>
        <charset val="204"/>
      </rPr>
      <t xml:space="preserve">Покрасим в другие цвета </t>
    </r>
  </si>
  <si>
    <r>
      <t xml:space="preserve">прайс-лист _март 2026г. 
Тяжелая промышленная  серия      </t>
    </r>
    <r>
      <rPr>
        <b/>
        <sz val="14"/>
        <color rgb="FFFF6600"/>
        <rFont val="Arial Nova"/>
        <family val="2"/>
        <charset val="204"/>
      </rPr>
      <t xml:space="preserve">"Assistant_Ultra" </t>
    </r>
    <r>
      <rPr>
        <b/>
        <sz val="14"/>
        <rFont val="Arial Nova"/>
        <family val="2"/>
        <charset val="204"/>
      </rPr>
      <t xml:space="preserve">    "КОГДА СРАВНИВАЮТ- ВЫБИРАЮТ НАС"
</t>
    </r>
  </si>
  <si>
    <t xml:space="preserve">Тумба верстачная с 5 ящ. 500х600х820Нмм Вес: 48 кг. V-0,25 куб. м.            </t>
  </si>
  <si>
    <t>А-2</t>
  </si>
  <si>
    <t>А-4</t>
  </si>
  <si>
    <t>Е-15</t>
  </si>
  <si>
    <t>М-7</t>
  </si>
  <si>
    <t xml:space="preserve">Перфо экран 500х400х20мм с кронштейнами </t>
  </si>
  <si>
    <t>Р-05</t>
  </si>
  <si>
    <t>W-L</t>
  </si>
  <si>
    <r>
      <rPr>
        <b/>
        <sz val="14"/>
        <color theme="1" tint="0.14999847407452621"/>
        <rFont val="Arial Nova"/>
        <family val="2"/>
        <charset val="204"/>
      </rPr>
      <t>Стеллаж Ultra 1050х500х2000Нмм с 4 полками</t>
    </r>
    <r>
      <rPr>
        <sz val="14"/>
        <color theme="1" tint="0.14999847407452621"/>
        <rFont val="Arial Nova"/>
        <family val="2"/>
      </rPr>
      <t xml:space="preserve">
Нагрузка на полку 300кг., нагрузка на стеллаж 1800кг.</t>
    </r>
  </si>
  <si>
    <r>
      <rPr>
        <b/>
        <sz val="14"/>
        <color theme="1" tint="0.14999847407452621"/>
        <rFont val="Arial Nova"/>
        <family val="2"/>
        <charset val="204"/>
      </rPr>
      <t>Стеллаж Ultra 1250х500х2000Нмм с 4 полками</t>
    </r>
    <r>
      <rPr>
        <sz val="14"/>
        <color theme="1" tint="0.14999847407452621"/>
        <rFont val="Arial Nova"/>
        <family val="2"/>
      </rPr>
      <t xml:space="preserve">
Нагрузка на полку 300кг., нагрузка на стеллаж 1800кг.</t>
    </r>
  </si>
  <si>
    <r>
      <rPr>
        <b/>
        <sz val="14"/>
        <color theme="1" tint="0.14999847407452621"/>
        <rFont val="Arial Nova"/>
        <family val="2"/>
        <charset val="204"/>
      </rPr>
      <t>Тумба станочника Ultra 500х600х1265Нмм (высота с экраном 1665мм)</t>
    </r>
    <r>
      <rPr>
        <sz val="14"/>
        <color theme="1" tint="0.14999847407452621"/>
        <rFont val="Arial Nova"/>
        <family val="2"/>
      </rPr>
      <t xml:space="preserve">
✓Тумба с 5 ящиками Р-р: 500х600х583Н мм (нагрузка на ящик 60кг) 
Высотая ящ: 4х80; 1х165мм, полезный р-р: 570х400мм
✓Тумба с 2 полками Р-р: 500х600х583Н мм (нагрузка на полку 100кг) 
✓Пандус тумбы  500х600х70Нмм
✓Лоток 500х600х30 с ковриком
✓Перфо экран 500х400х20мм с кронштейнами 
</t>
    </r>
  </si>
  <si>
    <r>
      <t xml:space="preserve">Экран одинарный 1500х600х30мм., с элетромонтажной панелью и кронштейнами                  </t>
    </r>
    <r>
      <rPr>
        <sz val="14"/>
        <rFont val="Arial Nova"/>
        <family val="2"/>
        <charset val="204"/>
      </rPr>
      <t>(квадратная перфорация 10х10мм)  Вес: 10 кг. Объем: 0,05 куб. м</t>
    </r>
  </si>
  <si>
    <r>
      <t xml:space="preserve">Экран одинарный 2000х600х30мм., с элетромонтажной панелью и кронштейнами                  </t>
    </r>
    <r>
      <rPr>
        <sz val="14"/>
        <rFont val="Arial Nova"/>
        <family val="2"/>
        <charset val="204"/>
      </rPr>
      <t>(квадратная перфорация 10х10мм)  Вес: 13 кг. Объем: 0,08 куб. м</t>
    </r>
  </si>
  <si>
    <t>P1-15.E</t>
  </si>
  <si>
    <t>P1-20.E</t>
  </si>
  <si>
    <t>P2-15.E</t>
  </si>
  <si>
    <t>P2-20.E</t>
  </si>
  <si>
    <t>P2-15.E.L</t>
  </si>
  <si>
    <t>P2-20.E.L</t>
  </si>
  <si>
    <t>P2-15.E.M</t>
  </si>
  <si>
    <t>P2-20.E.M</t>
  </si>
  <si>
    <t>Антресоль 1000х250х400Нмм    Вес: 10 кг.</t>
  </si>
  <si>
    <t>Антресоль 750х250х400Нмм      Вес: 7,5 кг.</t>
  </si>
  <si>
    <r>
      <t xml:space="preserve">Экран двойной 1500х1100х30мм., с элетромонтажной панелью и кронштейнами                  </t>
    </r>
    <r>
      <rPr>
        <sz val="14"/>
        <rFont val="Arial Nova"/>
        <family val="2"/>
        <charset val="204"/>
      </rPr>
      <t>(квадратная перфорация 10х10мм)  Вес: 18 кг. Объем: 0,1 куб. м</t>
    </r>
  </si>
  <si>
    <r>
      <t xml:space="preserve">Экран двойной 2000х1100х30мм., с элетромонтажной панелью и кронштейнами                  </t>
    </r>
    <r>
      <rPr>
        <sz val="14"/>
        <rFont val="Arial Nova"/>
        <family val="2"/>
        <charset val="204"/>
      </rPr>
      <t>(квадратная перфорация 10х10мм)  Вес: 24 кг. Объем: 0,15 куб. м</t>
    </r>
  </si>
  <si>
    <r>
      <t xml:space="preserve">Экран двойной 1500х1300х30мм., 
с элетромонтажной панелью и кронштейнами  освещения                                                       </t>
    </r>
    <r>
      <rPr>
        <sz val="14"/>
        <rFont val="Arial Nova"/>
        <family val="2"/>
        <charset val="204"/>
      </rPr>
      <t>(квадратная перфорация 10х10мм)  Вес: 21 кг. Объем: 0,1 куб. м</t>
    </r>
  </si>
  <si>
    <r>
      <t xml:space="preserve">Экран двойной 2000х1300х30мм., 
с элетромонтажной панелью и кронштейнами  освещения                                          </t>
    </r>
    <r>
      <rPr>
        <sz val="14"/>
        <rFont val="Arial Nova"/>
        <family val="2"/>
        <charset val="204"/>
      </rPr>
      <t>(квадратная перфорация 10х10мм)  Вес: 27 кг. Объем: 0,15 куб. м</t>
    </r>
  </si>
  <si>
    <r>
      <t xml:space="preserve">Экран двойной 1500х1153х30мм., 
с элетромонтажной панелью и двумя антресолями                                                    </t>
    </r>
    <r>
      <rPr>
        <sz val="14"/>
        <rFont val="Arial Nova"/>
        <family val="2"/>
        <charset val="204"/>
      </rPr>
      <t>(квадратная перфорация 10х10мм)  Вес: 33 кг. Объем: 0,3 куб. м</t>
    </r>
  </si>
  <si>
    <r>
      <t xml:space="preserve">Экран двойной 2000х1153х30мм., 
с элетромонтажной панелью и двумя антресолями                                           </t>
    </r>
    <r>
      <rPr>
        <sz val="14"/>
        <rFont val="Arial Nova"/>
        <family val="2"/>
        <charset val="204"/>
      </rPr>
      <t>(квадратная перфорация 10х10мм)  Вес: 44 кг. Объем: 0,35 куб. м</t>
    </r>
  </si>
  <si>
    <r>
      <rPr>
        <b/>
        <sz val="14"/>
        <rFont val="Arial Nova"/>
        <family val="2"/>
        <charset val="204"/>
      </rPr>
      <t xml:space="preserve">Экран двойной 1000х1100х30мм.  </t>
    </r>
    <r>
      <rPr>
        <sz val="14"/>
        <rFont val="Arial Nova"/>
        <family val="2"/>
        <charset val="204"/>
      </rPr>
      <t>(квадратная перфорация 10х10мм) 
c электромонтажной панелью  и кронштейнами освещения 
  Вес: 21 кг. Объем: 0,05 куб. м</t>
    </r>
  </si>
  <si>
    <r>
      <rPr>
        <b/>
        <sz val="14"/>
        <rFont val="Arial Nova"/>
        <family val="2"/>
        <charset val="204"/>
      </rPr>
      <t xml:space="preserve">Экран двойной 1390х1100х30мм.  </t>
    </r>
    <r>
      <rPr>
        <sz val="14"/>
        <rFont val="Arial Nova"/>
        <family val="2"/>
        <charset val="204"/>
      </rPr>
      <t>(квадратная перфорация 10х10мм) 
c электромонтажной панелью  и кронштейнами освещения 
  Вес: 25 кг. Объем: 0,05 куб. м</t>
    </r>
  </si>
  <si>
    <r>
      <rPr>
        <b/>
        <sz val="14"/>
        <rFont val="Arial Nova"/>
        <family val="2"/>
        <charset val="204"/>
      </rPr>
      <t xml:space="preserve">Экран двойной 1800х1100х30мм.  </t>
    </r>
    <r>
      <rPr>
        <sz val="14"/>
        <rFont val="Arial Nova"/>
        <family val="2"/>
        <charset val="204"/>
      </rPr>
      <t>(квадратная перфорация 10х10мм) 
c электромонтажной панелью  и кронштейнами освещения 
  Вес: 31 кг. Объем: 0,05 куб. м</t>
    </r>
  </si>
  <si>
    <t>Комплектующие:   "Assistant"</t>
  </si>
  <si>
    <t>Верстаки_ комплекты:   "Assistant"</t>
  </si>
  <si>
    <t>Верстаки_ комплекты:   "Assistant_Ultra"</t>
  </si>
  <si>
    <t>Стеллажи_Шкафы:   "Assistant_Ultra"</t>
  </si>
  <si>
    <r>
      <t xml:space="preserve">!!!!  </t>
    </r>
    <r>
      <rPr>
        <b/>
        <sz val="14"/>
        <rFont val="Arial Nova"/>
        <family val="2"/>
        <charset val="204"/>
      </rPr>
      <t>Навесные опции: Крючки; Держатели; Полки</t>
    </r>
    <r>
      <rPr>
        <b/>
        <sz val="14"/>
        <color rgb="FFFF0000"/>
        <rFont val="Arial Nova"/>
        <family val="2"/>
        <charset val="204"/>
      </rPr>
      <t xml:space="preserve">   на странице Легкие верстаки</t>
    </r>
  </si>
  <si>
    <t>Электромонтажная панель  1000х100х30мм.                                                      для самостоятельного размещения эл оборудования</t>
  </si>
  <si>
    <t xml:space="preserve"> Электромонтажная панель  1390х100х30мм.                                                        для самостоятельного размещения эл оборудования</t>
  </si>
  <si>
    <t xml:space="preserve">Электромонтажная панель  1800х100х30мм. 
для самостоятельного размещения эл оборудования  </t>
  </si>
  <si>
    <t xml:space="preserve">Электромонтажная панель  2000х100х30мм. 
для самостоятельного размещения эл оборудования  </t>
  </si>
  <si>
    <t>W-15G-050/P2</t>
  </si>
  <si>
    <t>W-15G-555/P2</t>
  </si>
  <si>
    <t>W-15G-055/P2.M</t>
  </si>
  <si>
    <t>W-10G-05/P2.M</t>
  </si>
  <si>
    <t>W-20G-0000/P2.Е.M</t>
  </si>
  <si>
    <t>W-20G-0550/P2.Е.M</t>
  </si>
  <si>
    <t>W-20G-5555/P2.Е.M</t>
  </si>
  <si>
    <t>А-Led.12</t>
  </si>
  <si>
    <t>А-Prom Led</t>
  </si>
  <si>
    <t>Светильник светодиодный с выключателем в пластиковом черной корпусе IP20  Размер: 1174х22х37мм</t>
  </si>
  <si>
    <t>Светильник светодиодный промышленный в алюминиевом корпусе IP65  Размер: 867х48х51мм</t>
  </si>
  <si>
    <t xml:space="preserve">Столешница фанера 1500х700х35мм. </t>
  </si>
  <si>
    <t xml:space="preserve">Столешница фанера  2000х700х35мм. </t>
  </si>
  <si>
    <t xml:space="preserve">Держатель инструмента_отверток 390х40х40мм. </t>
  </si>
  <si>
    <r>
      <t xml:space="preserve">Покраска порошковая, структура гладкая: основной цвет RAL 7016  матовый, темный графит, 
Цвет ручек:  </t>
    </r>
    <r>
      <rPr>
        <sz val="14"/>
        <color rgb="FF0066FF"/>
        <rFont val="Arial Nova"/>
        <family val="2"/>
      </rPr>
      <t xml:space="preserve">B - синий RAL 5015; </t>
    </r>
    <r>
      <rPr>
        <sz val="14"/>
        <rFont val="Arial Nova"/>
        <family val="2"/>
        <charset val="204"/>
      </rPr>
      <t xml:space="preserve">  </t>
    </r>
    <r>
      <rPr>
        <b/>
        <sz val="14"/>
        <color theme="0" tint="-0.499984740745262"/>
        <rFont val="Arial Nova"/>
        <family val="2"/>
        <charset val="204"/>
      </rPr>
      <t>S - серебристый RAL 9006</t>
    </r>
    <r>
      <rPr>
        <b/>
        <sz val="14"/>
        <rFont val="Arial Nova"/>
        <family val="2"/>
        <charset val="204"/>
      </rPr>
      <t xml:space="preserve">;  </t>
    </r>
    <r>
      <rPr>
        <b/>
        <sz val="14"/>
        <color rgb="FFFF6600"/>
        <rFont val="Arial Nova"/>
        <family val="2"/>
        <charset val="204"/>
      </rPr>
      <t>О - оранжевый RAL 2008</t>
    </r>
    <r>
      <rPr>
        <b/>
        <sz val="14"/>
        <rFont val="Arial Nova"/>
        <family val="2"/>
        <charset val="204"/>
      </rPr>
      <t xml:space="preserve">;  </t>
    </r>
    <r>
      <rPr>
        <b/>
        <sz val="14"/>
        <color rgb="FFFF0000"/>
        <rFont val="Arial Nova"/>
        <family val="2"/>
        <charset val="204"/>
      </rPr>
      <t>R - красный RAL 3024</t>
    </r>
    <r>
      <rPr>
        <sz val="14"/>
        <rFont val="Arial Nova"/>
        <family val="2"/>
        <charset val="204"/>
      </rPr>
      <t xml:space="preserve"> 
</t>
    </r>
    <r>
      <rPr>
        <sz val="14"/>
        <color rgb="FFFF0000"/>
        <rFont val="Arial Nova"/>
        <family val="2"/>
        <charset val="204"/>
      </rPr>
      <t xml:space="preserve">!! </t>
    </r>
    <r>
      <rPr>
        <sz val="14"/>
        <rFont val="Arial Nova"/>
        <family val="2"/>
        <charset val="204"/>
      </rPr>
      <t xml:space="preserve">Покрасим в другие цвета </t>
    </r>
  </si>
  <si>
    <r>
      <t xml:space="preserve">прайс-лист _март 2026г. 
Лёгкая промышленная  серия  </t>
    </r>
    <r>
      <rPr>
        <b/>
        <sz val="14"/>
        <color rgb="FFFF0000"/>
        <rFont val="Arial Nova"/>
        <family val="2"/>
        <charset val="204"/>
      </rPr>
      <t xml:space="preserve"> </t>
    </r>
    <r>
      <rPr>
        <b/>
        <sz val="14"/>
        <color rgb="FFFF0000"/>
        <rFont val="Arial Nova"/>
        <family val="2"/>
      </rPr>
      <t xml:space="preserve">"Assistant"  </t>
    </r>
    <r>
      <rPr>
        <b/>
        <sz val="14"/>
        <rFont val="Arial Nova"/>
        <family val="2"/>
        <charset val="204"/>
      </rPr>
      <t xml:space="preserve">      "КОГДА СРАВНИВАЮТ- ВЫБИРАЮТ НАС"
</t>
    </r>
  </si>
  <si>
    <r>
      <rPr>
        <b/>
        <sz val="14"/>
        <color theme="1" tint="0.14999847407452621"/>
        <rFont val="Arial Nova"/>
        <family val="2"/>
        <charset val="204"/>
      </rPr>
      <t>Шкаф инструментальный Ultra с 4 полками с транспортировочным пандусом</t>
    </r>
    <r>
      <rPr>
        <sz val="14"/>
        <color theme="1" tint="0.14999847407452621"/>
        <rFont val="Arial Nova"/>
        <family val="2"/>
      </rPr>
      <t xml:space="preserve">
Нагрузка:  на полку 200кг. на шкаф 1500кг 
Размер: 950х500х2000hмм                                    
Вес: 110 кг. Объем: 1 куб. м.      </t>
    </r>
  </si>
  <si>
    <r>
      <t xml:space="preserve">Верстак однотумбовый 1000х686х847Нмм    (нагрузка 1000кг)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 ящ: 2х80; 3х170мм, полезный р-р: 570х400мм
✓Столешница 1000х685х27мм. МДФ+Оцинк. Кожух 1,2мм 
✓Верстачная опора Ш-75мм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76,5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0,35 куб. м.</t>
    </r>
  </si>
  <si>
    <r>
      <t xml:space="preserve">Верстак двухтумбовый 1000х686х847Нмм    (нагрузка 1500кг)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 ящ: 2х80; 3х170мм, полезный р-р: 570х400мм
✓Тумба с дверцей и 2 полками 
Р-р: 500х600х820Н мм (нагрузка на полку 50кг) 
✓Столешница 1000х685х27мм. МДФ+Оцинк. Кожух 1,2мм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91кг.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0,55 куб. м.</t>
    </r>
  </si>
  <si>
    <r>
      <t xml:space="preserve">Верстак двухтумбовый 1000х686х847Нмм    (нагрузка 1500кг) </t>
    </r>
    <r>
      <rPr>
        <sz val="14"/>
        <rFont val="Arial Nova"/>
        <family val="2"/>
        <charset val="204"/>
      </rPr>
      <t xml:space="preserve">
✓Две Тумбы с 5 ящиками Р-р: 500х600х820Н мм (нагрузка на ящик 40кг) 
Высота ящ: 2х80; 3х170мм, полезный р-р: 570х400мм
✓Столешница 1000х685х27мм. МДФ+Оцинк. Кожух 1,2мм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116кг.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0,55 куб. м.</t>
    </r>
  </si>
  <si>
    <r>
      <t xml:space="preserve">Верстак двухтумбовый 1390х686х847Нмм    (нагрузка 1500кг)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 ящ: 2х80; 3х170мм, полезный р-р: 570х400мм
✓Тумба с дверцей и 2 полками 
Р-р: 500х600х820Н мм (нагрузка на полку 50кг) 
✓Столешница 1390х685х27мм. МДФ+Оцинк. Кожух 1,2мм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98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0,6 куб. м.</t>
    </r>
  </si>
  <si>
    <r>
      <t xml:space="preserve">Верстак двухтумбовый 1800х686х847Нмм    (нагрузка 1500кг)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 ящ: 2х80; 3х170мм, полезный р-р: 570х400мм
✓Тумба с дверцей и 2 полками 
Р-р: 500х600х820Н мм (нагрузка на полку 50кг) 
✓Столешница 1800х685х27мм. МДФ+Оцинк. Кожух 1,2мм 
✓Полка и стенка шириной 730мм (нагрузка 60кг)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107,5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0,7 куб. м.</t>
    </r>
  </si>
  <si>
    <r>
      <t xml:space="preserve">Верстак двухтумбовый 1800х686х847Нмм    (нагрузка 1500кг) </t>
    </r>
    <r>
      <rPr>
        <sz val="14"/>
        <rFont val="Arial Nova"/>
        <family val="2"/>
        <charset val="204"/>
      </rPr>
      <t xml:space="preserve">
✓Две Тумбы с 5 ящиками Р-р: 500х600х820Н мм (нагрузка на ящик 40кг) 
Высота ящ: 2х80; 3х170мм, полезный р-р: 570х400мм
✓Столешница 1800х685х27мм. МДФ+Оцинк. Кожух 1,2мм
✓Полка и стенка шириной 730мм (нагрузка 60кг)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130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0,7 куб. м.</t>
    </r>
  </si>
  <si>
    <r>
      <t xml:space="preserve">Верстак двухтумбовый 1000х686х1847-2000Нмм  (нагрузка 1500кг)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 ящ: 2х80; 3х170мм, полезный р-р: 570х400мм
✓Тумба с дверцей и 2 полками 
Р-р: 500х600х820Н мм (нагрузка на полку 50кг) 
✓Столешница 1000х685х27мм. МДФ+Оцинк. Кожух 1,2мм 
✓Экран двойной 1000х1000х30мм. с кронштейнами
✓Антресоль 1000х250х400Нмм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118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0,47 куб. м.</t>
    </r>
  </si>
  <si>
    <r>
      <t xml:space="preserve">Верстак трехтумбовый 1500х686х847Нмм    (нагрузка 2000кг)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 ящ: 2х80; 3х170мм, полезный р-р: 570х400мм
✓Две Тумбы с дверцей и 2 полками 
Р-р: 500х600х820Н мм (нагрузка на полку 50кг) 
✓Столешница 1500х685х27мм. МДФ+Оцинк. Кожух 1,2мм 
✓Экран двойной 1500х1000х30мм. с кронштейнами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145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0,75 куб. м.</t>
    </r>
  </si>
  <si>
    <r>
      <t xml:space="preserve">Верстак трехтумбовый 1500х686х1847Нмм    (нагрузка 2000кг) </t>
    </r>
    <r>
      <rPr>
        <sz val="14"/>
        <rFont val="Arial Nova"/>
        <family val="2"/>
        <charset val="204"/>
      </rPr>
      <t xml:space="preserve">
✓Три Тумбы с 5 ящиками Р-р: 500х600х820Н мм (нагрузка на ящик 40кг) 
Высота ящ: 2х80; 3х170мм, полезный р-р: 570х400мм
✓Столешница 1500х685х27мм. МДФ+Оцинк. Кожух 1,2мм 
✓Экран двойной 1500х1000х30мм. с кронштейнами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195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0,75 куб. м.</t>
    </r>
  </si>
  <si>
    <r>
      <t xml:space="preserve">Верстак четырехтумбовый 1500х686х1847-2000Нмм (нагрузка 2000кг) </t>
    </r>
    <r>
      <rPr>
        <sz val="14"/>
        <rFont val="Arial Nova"/>
        <family val="2"/>
        <charset val="204"/>
      </rPr>
      <t xml:space="preserve">
✓ Тумба с дверцей и 2 полками 
Р-р: 500х600х820Н мм (нагрузка на полку 50кг) 
✓Две Тумбы с 5 ящиками Р-р: 500х600х820Н мм (нагрузка на ящик 40кг) 
Высота ящ: 2х80; 3х170мм, полезный р-р: 570х400мм
✓Столешница 1500х685х27мм. МДФ+Оцинк. Кожух 1,2мм 
✓Экран двойной 1500х1000х30мм. с кронштейнами
✓Две Антресоли 750х250х400Нмм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200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1,0 куб. м.</t>
    </r>
  </si>
  <si>
    <r>
      <t xml:space="preserve">Верстак четырехтумбовый 2000х686х1950-2100Нмм (нагрузка 3000кг) </t>
    </r>
    <r>
      <rPr>
        <sz val="14"/>
        <rFont val="Arial Nova"/>
        <family val="2"/>
        <charset val="204"/>
      </rPr>
      <t xml:space="preserve">
✓Две Тумбы с дверцей и 2 полками 
Р-р: 500х600х820Н мм (нагрузка на полку 50кг) 
✓Две Тумбы с 5 ящиками Р-р: 500х600х820Н мм (нагрузка на ящик 40кг) 
Высота ящ: 2х80; 3х170мм, полезный р-р: 570х400мм
✓Столешница 2000х685х27мм. МДФ+Оцинк. Кожух 1,2мм 
✓Экран двойной 2000х1000х30мм. с кронштейнами
✓Электромонтажная панель  2000х100х30мм. 
✓Две Антресоли 1000х250х400Нмм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240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1,6 куб. м.</t>
    </r>
  </si>
  <si>
    <r>
      <t xml:space="preserve">Верстак четырехтумбовый 2000х686х1950-2100Нмм (нагрузка 3000кг) </t>
    </r>
    <r>
      <rPr>
        <sz val="14"/>
        <rFont val="Arial Nova"/>
        <family val="2"/>
        <charset val="204"/>
      </rPr>
      <t xml:space="preserve">
✓Четыре Тумбы с 5 ящиками Р-р: 500х600х820Нмм (нагрузка на ящ. 40кг) 
Высота ящ: 2х80; 3х170мм, полезный р-р: 570х400мм
✓Столешница 2000х685х27мм. МДФ+Оцинк. Кожух 1,2мм 
✓Экран двойной 2000х1000х30мм. с кронштейнами
✓Электромонтажная панель  2000х100х30мм. 
✓Две Антресоли 1000х250х400Нмм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290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1,6 куб. м.</t>
    </r>
  </si>
  <si>
    <t>W.U-410</t>
  </si>
  <si>
    <t>W.U-403</t>
  </si>
  <si>
    <t>W.U-404</t>
  </si>
  <si>
    <t>W.U-405</t>
  </si>
  <si>
    <t>W.U-501U</t>
  </si>
  <si>
    <t>W.U-502U</t>
  </si>
  <si>
    <t>W.U-503U</t>
  </si>
  <si>
    <t>W.U-515U</t>
  </si>
  <si>
    <t>W.U-520U</t>
  </si>
  <si>
    <t>W.U-315UG</t>
  </si>
  <si>
    <t>W.U-320UG</t>
  </si>
  <si>
    <t>W.U-315W</t>
  </si>
  <si>
    <t>W.U-320W</t>
  </si>
  <si>
    <t>W-20G-04</t>
  </si>
  <si>
    <t>W.U-15G</t>
  </si>
  <si>
    <t>W.U-15G-5</t>
  </si>
  <si>
    <t>W.U-15G-05</t>
  </si>
  <si>
    <t>W.U-15G-35</t>
  </si>
  <si>
    <t>W.U-20G</t>
  </si>
  <si>
    <t>W.U-20G-004</t>
  </si>
  <si>
    <t>W.U-20G-444</t>
  </si>
  <si>
    <t>S.U-20105/4</t>
  </si>
  <si>
    <t>S.U-20125/5</t>
  </si>
  <si>
    <t>С.U-0004R</t>
  </si>
  <si>
    <t>W.U-105LP</t>
  </si>
  <si>
    <t xml:space="preserve">Тумба станочника 7 ящиками Ultra 1024х600х1124Нмм (высота с экраном 1524мм)   </t>
  </si>
  <si>
    <t>S.U-105S</t>
  </si>
  <si>
    <t>S.U-125S</t>
  </si>
  <si>
    <t>S.U-205H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</si>
</sst>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р.&quot;"/>
    <numFmt numFmtId="165" formatCode="#,##0\ &quot;₽&quot;"/>
  </numFmts>
  <fonts count="44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u/>
      <sz val="10"/>
      <color indexed="12"/>
      <name val="Arial Cyr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4"/>
      <name val="Arial Nova"/>
      <family val="2"/>
      <charset val="204"/>
    </font>
    <font>
      <sz val="14"/>
      <name val="Arial Nova"/>
      <family val="2"/>
      <charset val="204"/>
    </font>
    <font>
      <b/>
      <sz val="14"/>
      <color rgb="FFFF0000"/>
      <name val="Arial Nova"/>
      <family val="2"/>
      <charset val="204"/>
    </font>
    <font>
      <sz val="14"/>
      <color theme="1"/>
      <name val="Arial Nova"/>
      <family val="2"/>
      <charset val="204"/>
    </font>
    <font>
      <b/>
      <sz val="14"/>
      <color rgb="FF3366FF"/>
      <name val="Arial Nova"/>
      <family val="2"/>
      <charset val="204"/>
    </font>
    <font>
      <sz val="14"/>
      <color rgb="FFFF0000"/>
      <name val="Arial Nova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4"/>
      <color theme="10"/>
      <name val="Arial Nova"/>
      <family val="2"/>
      <charset val="204"/>
    </font>
    <font>
      <b/>
      <sz val="14"/>
      <color theme="0" tint="-0.499984740745262"/>
      <name val="Arial Nova"/>
      <family val="2"/>
      <charset val="204"/>
    </font>
    <font>
      <b/>
      <sz val="14"/>
      <color rgb="FFFF6600"/>
      <name val="Arial Nova"/>
      <family val="2"/>
      <charset val="204"/>
    </font>
    <font>
      <b/>
      <sz val="11"/>
      <color theme="1"/>
      <name val="Arial Nova"/>
      <family val="2"/>
      <charset val="204"/>
    </font>
    <font>
      <b/>
      <sz val="14"/>
      <color theme="1"/>
      <name val="Arial Nova"/>
      <family val="2"/>
      <charset val="204"/>
    </font>
    <font>
      <b/>
      <sz val="14"/>
      <color theme="1" tint="0.14999847407452621"/>
      <name val="Arial Nova"/>
      <family val="2"/>
      <charset val="204"/>
    </font>
    <font>
      <sz val="14"/>
      <color theme="1" tint="0.14999847407452621"/>
      <name val="Arial Nova"/>
      <family val="2"/>
    </font>
    <font>
      <b/>
      <sz val="14"/>
      <color rgb="FF3333FF"/>
      <name val="Arial Nova"/>
      <family val="2"/>
      <charset val="204"/>
    </font>
    <font>
      <sz val="14"/>
      <color theme="1" tint="0.14999847407452621"/>
      <name val="Arial Nova"/>
      <family val="2"/>
      <charset val="204"/>
    </font>
    <font>
      <b/>
      <sz val="11"/>
      <color rgb="FF3333FF"/>
      <name val="Arial Nova"/>
      <family val="2"/>
      <charset val="204"/>
    </font>
    <font>
      <sz val="14"/>
      <color rgb="FF0066FF"/>
      <name val="Arial Nova"/>
      <family val="2"/>
    </font>
    <font>
      <b/>
      <sz val="14"/>
      <color rgb="FFFF0000"/>
      <name val="Arial Nova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CC66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1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3" applyNumberFormat="0" applyAlignment="0" applyProtection="0"/>
    <xf numFmtId="0" fontId="5" fillId="8" borderId="3" applyNumberFormat="0" applyAlignment="0" applyProtection="0"/>
    <xf numFmtId="0" fontId="5" fillId="8" borderId="3" applyNumberFormat="0" applyAlignment="0" applyProtection="0"/>
    <xf numFmtId="0" fontId="5" fillId="8" borderId="3" applyNumberFormat="0" applyAlignment="0" applyProtection="0"/>
    <xf numFmtId="0" fontId="6" fillId="21" borderId="4" applyNumberFormat="0" applyAlignment="0" applyProtection="0"/>
    <xf numFmtId="0" fontId="6" fillId="21" borderId="4" applyNumberFormat="0" applyAlignment="0" applyProtection="0"/>
    <xf numFmtId="0" fontId="6" fillId="21" borderId="4" applyNumberFormat="0" applyAlignment="0" applyProtection="0"/>
    <xf numFmtId="0" fontId="6" fillId="21" borderId="4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5" fillId="0" borderId="0"/>
    <xf numFmtId="0" fontId="15" fillId="0" borderId="0"/>
    <xf numFmtId="0" fontId="23" fillId="0" borderId="0"/>
    <xf numFmtId="0" fontId="1" fillId="0" borderId="0"/>
    <xf numFmtId="0" fontId="23" fillId="0" borderId="0">
      <alignment horizontal="left"/>
    </xf>
    <xf numFmtId="0" fontId="2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4" borderId="10" applyNumberFormat="0" applyAlignment="0" applyProtection="0"/>
    <xf numFmtId="0" fontId="1" fillId="24" borderId="10" applyNumberFormat="0" applyAlignment="0" applyProtection="0"/>
    <xf numFmtId="0" fontId="1" fillId="24" borderId="10" applyNumberFormat="0" applyAlignment="0" applyProtection="0"/>
    <xf numFmtId="0" fontId="1" fillId="24" borderId="10" applyNumberFormat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31" fillId="0" borderId="0" applyNumberFormat="0" applyFill="0" applyBorder="0" applyAlignment="0" applyProtection="0"/>
  </cellStyleXfs>
  <cellXfs count="79">
    <xf numFmtId="0" fontId="0" fillId="0" borderId="0" xfId="0"/>
    <xf numFmtId="0" fontId="25" fillId="2" borderId="12" xfId="1" applyNumberFormat="1" applyFont="1" applyFill="1" applyBorder="1" applyAlignment="1" applyProtection="1">
      <alignment vertical="center" wrapText="1"/>
    </xf>
    <xf numFmtId="0" fontId="28" fillId="0" borderId="0" xfId="0" applyFont="1"/>
    <xf numFmtId="0" fontId="26" fillId="0" borderId="0" xfId="1" applyNumberFormat="1" applyFont="1" applyFill="1" applyBorder="1" applyAlignment="1" applyProtection="1"/>
    <xf numFmtId="0" fontId="28" fillId="0" borderId="15" xfId="0" applyFont="1" applyBorder="1" applyAlignment="1">
      <alignment horizontal="center" vertical="center"/>
    </xf>
    <xf numFmtId="0" fontId="25" fillId="2" borderId="1" xfId="1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/>
    <xf numFmtId="0" fontId="26" fillId="2" borderId="1" xfId="1" applyNumberFormat="1" applyFont="1" applyFill="1" applyBorder="1" applyAlignment="1" applyProtection="1">
      <alignment horizontal="left" vertical="center" wrapText="1"/>
    </xf>
    <xf numFmtId="0" fontId="26" fillId="0" borderId="0" xfId="0" applyFont="1" applyAlignment="1">
      <alignment horizontal="right"/>
    </xf>
    <xf numFmtId="0" fontId="28" fillId="0" borderId="15" xfId="0" applyFont="1" applyBorder="1"/>
    <xf numFmtId="0" fontId="26" fillId="2" borderId="12" xfId="1" applyNumberFormat="1" applyFont="1" applyFill="1" applyBorder="1" applyAlignment="1" applyProtection="1">
      <alignment vertical="center" wrapText="1"/>
    </xf>
    <xf numFmtId="49" fontId="25" fillId="2" borderId="1" xfId="1" applyNumberFormat="1" applyFont="1" applyFill="1" applyBorder="1" applyAlignment="1" applyProtection="1">
      <alignment horizontal="left" vertical="center" wrapText="1"/>
    </xf>
    <xf numFmtId="0" fontId="28" fillId="0" borderId="15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164" fontId="25" fillId="2" borderId="1" xfId="1" applyNumberFormat="1" applyFont="1" applyFill="1" applyBorder="1" applyAlignment="1" applyProtection="1">
      <alignment horizontal="right" vertical="center" wrapText="1"/>
    </xf>
    <xf numFmtId="0" fontId="27" fillId="0" borderId="20" xfId="1" applyNumberFormat="1" applyFont="1" applyFill="1" applyBorder="1" applyAlignment="1" applyProtection="1">
      <alignment horizontal="center" vertical="top" wrapText="1"/>
    </xf>
    <xf numFmtId="0" fontId="25" fillId="2" borderId="1" xfId="1" applyNumberFormat="1" applyFont="1" applyFill="1" applyBorder="1" applyAlignment="1" applyProtection="1">
      <alignment vertical="center" wrapText="1"/>
    </xf>
    <xf numFmtId="0" fontId="25" fillId="2" borderId="15" xfId="1" applyNumberFormat="1" applyFont="1" applyFill="1" applyBorder="1" applyAlignment="1" applyProtection="1">
      <alignment horizontal="center" vertical="center" wrapText="1"/>
    </xf>
    <xf numFmtId="0" fontId="25" fillId="2" borderId="21" xfId="1" applyNumberFormat="1" applyFont="1" applyFill="1" applyBorder="1" applyAlignment="1" applyProtection="1">
      <alignment vertical="center" wrapText="1"/>
    </xf>
    <xf numFmtId="164" fontId="25" fillId="2" borderId="15" xfId="1" applyNumberFormat="1" applyFont="1" applyFill="1" applyBorder="1" applyAlignment="1" applyProtection="1">
      <alignment horizontal="right" vertical="center" wrapText="1"/>
    </xf>
    <xf numFmtId="164" fontId="25" fillId="2" borderId="2" xfId="1" applyNumberFormat="1" applyFont="1" applyFill="1" applyBorder="1" applyAlignment="1" applyProtection="1">
      <alignment horizontal="right" vertical="center" wrapText="1"/>
    </xf>
    <xf numFmtId="0" fontId="25" fillId="2" borderId="22" xfId="1" applyNumberFormat="1" applyFont="1" applyFill="1" applyBorder="1" applyAlignment="1" applyProtection="1">
      <alignment horizontal="center" vertical="center" wrapText="1"/>
    </xf>
    <xf numFmtId="49" fontId="25" fillId="2" borderId="23" xfId="1" applyNumberFormat="1" applyFont="1" applyFill="1" applyBorder="1" applyAlignment="1" applyProtection="1">
      <alignment horizontal="left" vertical="center" wrapText="1"/>
    </xf>
    <xf numFmtId="0" fontId="26" fillId="2" borderId="25" xfId="1" applyNumberFormat="1" applyFont="1" applyFill="1" applyBorder="1" applyAlignment="1" applyProtection="1">
      <alignment vertical="center" wrapText="1"/>
    </xf>
    <xf numFmtId="164" fontId="25" fillId="2" borderId="26" xfId="1" applyNumberFormat="1" applyFont="1" applyFill="1" applyBorder="1" applyAlignment="1" applyProtection="1">
      <alignment horizontal="right" vertical="center" wrapText="1"/>
    </xf>
    <xf numFmtId="0" fontId="25" fillId="2" borderId="27" xfId="1" applyNumberFormat="1" applyFont="1" applyFill="1" applyBorder="1" applyAlignment="1" applyProtection="1">
      <alignment horizontal="center" vertical="center" wrapText="1"/>
    </xf>
    <xf numFmtId="164" fontId="25" fillId="2" borderId="28" xfId="1" applyNumberFormat="1" applyFont="1" applyFill="1" applyBorder="1" applyAlignment="1" applyProtection="1">
      <alignment horizontal="right" vertical="center" wrapText="1"/>
    </xf>
    <xf numFmtId="0" fontId="25" fillId="2" borderId="29" xfId="1" applyNumberFormat="1" applyFont="1" applyFill="1" applyBorder="1" applyAlignment="1" applyProtection="1">
      <alignment horizontal="center" vertical="center" wrapText="1"/>
    </xf>
    <xf numFmtId="49" fontId="25" fillId="2" borderId="30" xfId="1" applyNumberFormat="1" applyFont="1" applyFill="1" applyBorder="1" applyAlignment="1" applyProtection="1">
      <alignment horizontal="left" vertical="center" wrapText="1"/>
    </xf>
    <xf numFmtId="0" fontId="26" fillId="2" borderId="32" xfId="1" applyNumberFormat="1" applyFont="1" applyFill="1" applyBorder="1" applyAlignment="1" applyProtection="1">
      <alignment vertical="center" wrapText="1"/>
    </xf>
    <xf numFmtId="164" fontId="25" fillId="2" borderId="33" xfId="1" applyNumberFormat="1" applyFont="1" applyFill="1" applyBorder="1" applyAlignment="1" applyProtection="1">
      <alignment horizontal="right" vertical="center" wrapText="1"/>
    </xf>
    <xf numFmtId="0" fontId="28" fillId="0" borderId="16" xfId="0" applyFont="1" applyBorder="1"/>
    <xf numFmtId="164" fontId="28" fillId="0" borderId="0" xfId="0" applyNumberFormat="1" applyFont="1"/>
    <xf numFmtId="0" fontId="35" fillId="25" borderId="1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 wrapText="1"/>
    </xf>
    <xf numFmtId="0" fontId="25" fillId="25" borderId="12" xfId="1" applyNumberFormat="1" applyFont="1" applyFill="1" applyBorder="1" applyAlignment="1" applyProtection="1">
      <alignment horizontal="center" vertical="center" wrapText="1"/>
    </xf>
    <xf numFmtId="165" fontId="37" fillId="25" borderId="1" xfId="1" applyNumberFormat="1" applyFont="1" applyFill="1" applyBorder="1" applyAlignment="1" applyProtection="1">
      <alignment horizontal="center" vertical="center" wrapText="1"/>
    </xf>
    <xf numFmtId="0" fontId="35" fillId="2" borderId="1" xfId="0" applyFont="1" applyFill="1" applyBorder="1" applyAlignment="1">
      <alignment horizontal="center" vertical="center"/>
    </xf>
    <xf numFmtId="0" fontId="38" fillId="2" borderId="15" xfId="0" applyFont="1" applyFill="1" applyBorder="1" applyAlignment="1">
      <alignment vertical="center" wrapText="1"/>
    </xf>
    <xf numFmtId="0" fontId="38" fillId="2" borderId="1" xfId="1" applyNumberFormat="1" applyFont="1" applyFill="1" applyBorder="1" applyAlignment="1" applyProtection="1">
      <alignment horizontal="left" vertical="center" wrapText="1"/>
    </xf>
    <xf numFmtId="165" fontId="38" fillId="2" borderId="1" xfId="1" applyNumberFormat="1" applyFont="1" applyFill="1" applyBorder="1" applyAlignment="1" applyProtection="1">
      <alignment horizontal="right" vertical="center" wrapText="1"/>
    </xf>
    <xf numFmtId="0" fontId="38" fillId="2" borderId="1" xfId="0" applyFont="1" applyFill="1" applyBorder="1" applyAlignment="1">
      <alignment vertical="center" wrapText="1"/>
    </xf>
    <xf numFmtId="0" fontId="38" fillId="2" borderId="12" xfId="1" applyNumberFormat="1" applyFont="1" applyFill="1" applyBorder="1" applyAlignment="1" applyProtection="1">
      <alignment horizontal="left" vertical="center" wrapText="1"/>
    </xf>
    <xf numFmtId="0" fontId="35" fillId="0" borderId="1" xfId="0" applyFont="1" applyBorder="1" applyAlignment="1">
      <alignment horizontal="center" vertical="center"/>
    </xf>
    <xf numFmtId="0" fontId="40" fillId="2" borderId="12" xfId="1" applyNumberFormat="1" applyFont="1" applyFill="1" applyBorder="1" applyAlignment="1" applyProtection="1">
      <alignment horizontal="left" vertical="center" wrapText="1"/>
    </xf>
    <xf numFmtId="0" fontId="40" fillId="2" borderId="1" xfId="1" applyNumberFormat="1" applyFont="1" applyFill="1" applyBorder="1" applyAlignment="1" applyProtection="1">
      <alignment horizontal="left" vertical="center" wrapText="1"/>
    </xf>
    <xf numFmtId="49" fontId="26" fillId="2" borderId="2" xfId="1" applyNumberFormat="1" applyFont="1" applyFill="1" applyBorder="1" applyAlignment="1" applyProtection="1">
      <alignment horizontal="left" vertical="center" wrapText="1"/>
    </xf>
    <xf numFmtId="0" fontId="26" fillId="2" borderId="17" xfId="1" applyNumberFormat="1" applyFont="1" applyFill="1" applyBorder="1" applyAlignment="1" applyProtection="1">
      <alignment vertical="center" wrapText="1"/>
    </xf>
    <xf numFmtId="49" fontId="26" fillId="2" borderId="1" xfId="1" applyNumberFormat="1" applyFont="1" applyFill="1" applyBorder="1" applyAlignment="1" applyProtection="1">
      <alignment horizontal="left" vertical="center" wrapText="1"/>
    </xf>
    <xf numFmtId="0" fontId="41" fillId="26" borderId="1" xfId="0" applyFont="1" applyFill="1" applyBorder="1" applyAlignment="1">
      <alignment horizontal="center" vertical="center"/>
    </xf>
    <xf numFmtId="0" fontId="39" fillId="26" borderId="1" xfId="0" applyFont="1" applyFill="1" applyBorder="1" applyAlignment="1">
      <alignment horizontal="center" vertical="center" wrapText="1"/>
    </xf>
    <xf numFmtId="0" fontId="39" fillId="26" borderId="12" xfId="1" applyNumberFormat="1" applyFont="1" applyFill="1" applyBorder="1" applyAlignment="1" applyProtection="1">
      <alignment horizontal="center" vertical="center" wrapText="1"/>
    </xf>
    <xf numFmtId="165" fontId="39" fillId="26" borderId="1" xfId="1" applyNumberFormat="1" applyFont="1" applyFill="1" applyBorder="1" applyAlignment="1" applyProtection="1">
      <alignment horizontal="center" vertical="center" wrapText="1"/>
    </xf>
    <xf numFmtId="164" fontId="26" fillId="0" borderId="0" xfId="1" applyNumberFormat="1" applyFont="1" applyFill="1" applyBorder="1" applyAlignment="1" applyProtection="1"/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39" fillId="26" borderId="12" xfId="1" applyNumberFormat="1" applyFont="1" applyFill="1" applyBorder="1" applyAlignment="1" applyProtection="1">
      <alignment horizontal="center" vertical="center" wrapText="1"/>
    </xf>
    <xf numFmtId="0" fontId="39" fillId="26" borderId="13" xfId="1" applyNumberFormat="1" applyFont="1" applyFill="1" applyBorder="1" applyAlignment="1" applyProtection="1">
      <alignment horizontal="center" vertical="center" wrapText="1"/>
    </xf>
    <xf numFmtId="0" fontId="32" fillId="0" borderId="1" xfId="180" applyNumberFormat="1" applyFont="1" applyFill="1" applyBorder="1" applyAlignment="1" applyProtection="1">
      <alignment horizontal="center" vertical="center" wrapText="1"/>
    </xf>
    <xf numFmtId="0" fontId="26" fillId="0" borderId="1" xfId="1" applyNumberFormat="1" applyFont="1" applyFill="1" applyBorder="1" applyAlignment="1" applyProtection="1">
      <alignment horizontal="center" vertical="center" wrapText="1"/>
    </xf>
    <xf numFmtId="0" fontId="25" fillId="0" borderId="12" xfId="1" applyNumberFormat="1" applyFont="1" applyFill="1" applyBorder="1" applyAlignment="1" applyProtection="1">
      <alignment horizontal="center" vertical="top" wrapText="1"/>
    </xf>
    <xf numFmtId="0" fontId="25" fillId="0" borderId="13" xfId="1" applyNumberFormat="1" applyFont="1" applyFill="1" applyBorder="1" applyAlignment="1" applyProtection="1">
      <alignment horizontal="center" vertical="top" wrapText="1"/>
    </xf>
    <xf numFmtId="0" fontId="25" fillId="0" borderId="14" xfId="1" applyNumberFormat="1" applyFont="1" applyFill="1" applyBorder="1" applyAlignment="1" applyProtection="1">
      <alignment horizontal="center" vertical="top" wrapText="1"/>
    </xf>
    <xf numFmtId="0" fontId="26" fillId="0" borderId="17" xfId="1" applyNumberFormat="1" applyFont="1" applyFill="1" applyBorder="1" applyAlignment="1" applyProtection="1">
      <alignment horizontal="left" vertical="center" wrapText="1"/>
    </xf>
    <xf numFmtId="0" fontId="26" fillId="0" borderId="18" xfId="1" applyNumberFormat="1" applyFont="1" applyFill="1" applyBorder="1" applyAlignment="1" applyProtection="1">
      <alignment horizontal="left" vertical="center" wrapText="1"/>
    </xf>
    <xf numFmtId="0" fontId="26" fillId="0" borderId="19" xfId="1" applyNumberFormat="1" applyFont="1" applyFill="1" applyBorder="1" applyAlignment="1" applyProtection="1">
      <alignment horizontal="left" vertical="center" wrapText="1"/>
    </xf>
    <xf numFmtId="0" fontId="28" fillId="0" borderId="24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31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7" fillId="2" borderId="12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28" fillId="0" borderId="1" xfId="0" applyFont="1" applyBorder="1" applyAlignment="1"/>
  </cellXfs>
  <cellStyles count="181">
    <cellStyle name="20% - Акцент1 2" xfId="4" xr:uid="{00000000-0005-0000-0000-000000000000}"/>
    <cellStyle name="20% - Акцент1 3" xfId="5" xr:uid="{00000000-0005-0000-0000-000001000000}"/>
    <cellStyle name="20% - Акцент1 4" xfId="6" xr:uid="{00000000-0005-0000-0000-000002000000}"/>
    <cellStyle name="20% - Акцент1 5" xfId="3" xr:uid="{00000000-0005-0000-0000-000003000000}"/>
    <cellStyle name="20% - Акцент2 2" xfId="8" xr:uid="{00000000-0005-0000-0000-000004000000}"/>
    <cellStyle name="20% - Акцент2 3" xfId="9" xr:uid="{00000000-0005-0000-0000-000005000000}"/>
    <cellStyle name="20% - Акцент2 4" xfId="10" xr:uid="{00000000-0005-0000-0000-000006000000}"/>
    <cellStyle name="20% - Акцент2 5" xfId="7" xr:uid="{00000000-0005-0000-0000-000007000000}"/>
    <cellStyle name="20% - Акцент3 2" xfId="12" xr:uid="{00000000-0005-0000-0000-000008000000}"/>
    <cellStyle name="20% - Акцент3 3" xfId="13" xr:uid="{00000000-0005-0000-0000-000009000000}"/>
    <cellStyle name="20% - Акцент3 4" xfId="14" xr:uid="{00000000-0005-0000-0000-00000A000000}"/>
    <cellStyle name="20% - Акцент3 5" xfId="11" xr:uid="{00000000-0005-0000-0000-00000B000000}"/>
    <cellStyle name="20% - Акцент4 2" xfId="16" xr:uid="{00000000-0005-0000-0000-00000C000000}"/>
    <cellStyle name="20% - Акцент4 3" xfId="17" xr:uid="{00000000-0005-0000-0000-00000D000000}"/>
    <cellStyle name="20% - Акцент4 4" xfId="18" xr:uid="{00000000-0005-0000-0000-00000E000000}"/>
    <cellStyle name="20% - Акцент4 5" xfId="15" xr:uid="{00000000-0005-0000-0000-00000F000000}"/>
    <cellStyle name="20% - Акцент5 2" xfId="20" xr:uid="{00000000-0005-0000-0000-000010000000}"/>
    <cellStyle name="20% - Акцент5 3" xfId="21" xr:uid="{00000000-0005-0000-0000-000011000000}"/>
    <cellStyle name="20% - Акцент5 4" xfId="22" xr:uid="{00000000-0005-0000-0000-000012000000}"/>
    <cellStyle name="20% - Акцент5 5" xfId="19" xr:uid="{00000000-0005-0000-0000-000013000000}"/>
    <cellStyle name="20% - Акцент6 2" xfId="24" xr:uid="{00000000-0005-0000-0000-000014000000}"/>
    <cellStyle name="20% - Акцент6 3" xfId="25" xr:uid="{00000000-0005-0000-0000-000015000000}"/>
    <cellStyle name="20% - Акцент6 4" xfId="26" xr:uid="{00000000-0005-0000-0000-000016000000}"/>
    <cellStyle name="20% - Акцент6 5" xfId="23" xr:uid="{00000000-0005-0000-0000-000017000000}"/>
    <cellStyle name="40% - Акцент1 2" xfId="28" xr:uid="{00000000-0005-0000-0000-000018000000}"/>
    <cellStyle name="40% - Акцент1 3" xfId="29" xr:uid="{00000000-0005-0000-0000-000019000000}"/>
    <cellStyle name="40% - Акцент1 4" xfId="30" xr:uid="{00000000-0005-0000-0000-00001A000000}"/>
    <cellStyle name="40% - Акцент1 5" xfId="27" xr:uid="{00000000-0005-0000-0000-00001B000000}"/>
    <cellStyle name="40% - Акцент2 2" xfId="32" xr:uid="{00000000-0005-0000-0000-00001C000000}"/>
    <cellStyle name="40% - Акцент2 3" xfId="33" xr:uid="{00000000-0005-0000-0000-00001D000000}"/>
    <cellStyle name="40% - Акцент2 4" xfId="34" xr:uid="{00000000-0005-0000-0000-00001E000000}"/>
    <cellStyle name="40% - Акцент2 5" xfId="31" xr:uid="{00000000-0005-0000-0000-00001F000000}"/>
    <cellStyle name="40% - Акцент3 2" xfId="36" xr:uid="{00000000-0005-0000-0000-000020000000}"/>
    <cellStyle name="40% - Акцент3 3" xfId="37" xr:uid="{00000000-0005-0000-0000-000021000000}"/>
    <cellStyle name="40% - Акцент3 4" xfId="38" xr:uid="{00000000-0005-0000-0000-000022000000}"/>
    <cellStyle name="40% - Акцент3 5" xfId="35" xr:uid="{00000000-0005-0000-0000-000023000000}"/>
    <cellStyle name="40% - Акцент4 2" xfId="40" xr:uid="{00000000-0005-0000-0000-000024000000}"/>
    <cellStyle name="40% - Акцент4 3" xfId="41" xr:uid="{00000000-0005-0000-0000-000025000000}"/>
    <cellStyle name="40% - Акцент4 4" xfId="42" xr:uid="{00000000-0005-0000-0000-000026000000}"/>
    <cellStyle name="40% - Акцент4 5" xfId="39" xr:uid="{00000000-0005-0000-0000-000027000000}"/>
    <cellStyle name="40% - Акцент5 2" xfId="44" xr:uid="{00000000-0005-0000-0000-000028000000}"/>
    <cellStyle name="40% - Акцент5 3" xfId="45" xr:uid="{00000000-0005-0000-0000-000029000000}"/>
    <cellStyle name="40% - Акцент5 4" xfId="46" xr:uid="{00000000-0005-0000-0000-00002A000000}"/>
    <cellStyle name="40% - Акцент5 5" xfId="43" xr:uid="{00000000-0005-0000-0000-00002B000000}"/>
    <cellStyle name="40% - Акцент6 2" xfId="48" xr:uid="{00000000-0005-0000-0000-00002C000000}"/>
    <cellStyle name="40% - Акцент6 3" xfId="49" xr:uid="{00000000-0005-0000-0000-00002D000000}"/>
    <cellStyle name="40% - Акцент6 4" xfId="50" xr:uid="{00000000-0005-0000-0000-00002E000000}"/>
    <cellStyle name="40% - Акцент6 5" xfId="47" xr:uid="{00000000-0005-0000-0000-00002F000000}"/>
    <cellStyle name="60% - Акцент1 2" xfId="52" xr:uid="{00000000-0005-0000-0000-000030000000}"/>
    <cellStyle name="60% - Акцент1 3" xfId="53" xr:uid="{00000000-0005-0000-0000-000031000000}"/>
    <cellStyle name="60% - Акцент1 4" xfId="54" xr:uid="{00000000-0005-0000-0000-000032000000}"/>
    <cellStyle name="60% - Акцент1 5" xfId="51" xr:uid="{00000000-0005-0000-0000-000033000000}"/>
    <cellStyle name="60% - Акцент2 2" xfId="56" xr:uid="{00000000-0005-0000-0000-000034000000}"/>
    <cellStyle name="60% - Акцент2 3" xfId="57" xr:uid="{00000000-0005-0000-0000-000035000000}"/>
    <cellStyle name="60% - Акцент2 4" xfId="58" xr:uid="{00000000-0005-0000-0000-000036000000}"/>
    <cellStyle name="60% - Акцент2 5" xfId="55" xr:uid="{00000000-0005-0000-0000-000037000000}"/>
    <cellStyle name="60% - Акцент3 2" xfId="60" xr:uid="{00000000-0005-0000-0000-000038000000}"/>
    <cellStyle name="60% - Акцент3 3" xfId="61" xr:uid="{00000000-0005-0000-0000-000039000000}"/>
    <cellStyle name="60% - Акцент3 4" xfId="62" xr:uid="{00000000-0005-0000-0000-00003A000000}"/>
    <cellStyle name="60% - Акцент3 5" xfId="59" xr:uid="{00000000-0005-0000-0000-00003B000000}"/>
    <cellStyle name="60% - Акцент4 2" xfId="64" xr:uid="{00000000-0005-0000-0000-00003C000000}"/>
    <cellStyle name="60% - Акцент4 3" xfId="65" xr:uid="{00000000-0005-0000-0000-00003D000000}"/>
    <cellStyle name="60% - Акцент4 4" xfId="66" xr:uid="{00000000-0005-0000-0000-00003E000000}"/>
    <cellStyle name="60% - Акцент4 5" xfId="63" xr:uid="{00000000-0005-0000-0000-00003F000000}"/>
    <cellStyle name="60% - Акцент5 2" xfId="68" xr:uid="{00000000-0005-0000-0000-000040000000}"/>
    <cellStyle name="60% - Акцент5 3" xfId="69" xr:uid="{00000000-0005-0000-0000-000041000000}"/>
    <cellStyle name="60% - Акцент5 4" xfId="70" xr:uid="{00000000-0005-0000-0000-000042000000}"/>
    <cellStyle name="60% - Акцент5 5" xfId="67" xr:uid="{00000000-0005-0000-0000-000043000000}"/>
    <cellStyle name="60% - Акцент6 2" xfId="72" xr:uid="{00000000-0005-0000-0000-000044000000}"/>
    <cellStyle name="60% - Акцент6 3" xfId="73" xr:uid="{00000000-0005-0000-0000-000045000000}"/>
    <cellStyle name="60% - Акцент6 4" xfId="74" xr:uid="{00000000-0005-0000-0000-000046000000}"/>
    <cellStyle name="60% - Акцент6 5" xfId="71" xr:uid="{00000000-0005-0000-0000-000047000000}"/>
    <cellStyle name="Акцент1 2" xfId="76" xr:uid="{00000000-0005-0000-0000-000048000000}"/>
    <cellStyle name="Акцент1 3" xfId="77" xr:uid="{00000000-0005-0000-0000-000049000000}"/>
    <cellStyle name="Акцент1 4" xfId="78" xr:uid="{00000000-0005-0000-0000-00004A000000}"/>
    <cellStyle name="Акцент1 5" xfId="75" xr:uid="{00000000-0005-0000-0000-00004B000000}"/>
    <cellStyle name="Акцент2 2" xfId="80" xr:uid="{00000000-0005-0000-0000-00004C000000}"/>
    <cellStyle name="Акцент2 3" xfId="81" xr:uid="{00000000-0005-0000-0000-00004D000000}"/>
    <cellStyle name="Акцент2 4" xfId="82" xr:uid="{00000000-0005-0000-0000-00004E000000}"/>
    <cellStyle name="Акцент2 5" xfId="79" xr:uid="{00000000-0005-0000-0000-00004F000000}"/>
    <cellStyle name="Акцент3 2" xfId="84" xr:uid="{00000000-0005-0000-0000-000050000000}"/>
    <cellStyle name="Акцент3 3" xfId="85" xr:uid="{00000000-0005-0000-0000-000051000000}"/>
    <cellStyle name="Акцент3 4" xfId="86" xr:uid="{00000000-0005-0000-0000-000052000000}"/>
    <cellStyle name="Акцент3 5" xfId="83" xr:uid="{00000000-0005-0000-0000-000053000000}"/>
    <cellStyle name="Акцент4 2" xfId="88" xr:uid="{00000000-0005-0000-0000-000054000000}"/>
    <cellStyle name="Акцент4 3" xfId="89" xr:uid="{00000000-0005-0000-0000-000055000000}"/>
    <cellStyle name="Акцент4 4" xfId="90" xr:uid="{00000000-0005-0000-0000-000056000000}"/>
    <cellStyle name="Акцент4 5" xfId="87" xr:uid="{00000000-0005-0000-0000-000057000000}"/>
    <cellStyle name="Акцент5 2" xfId="92" xr:uid="{00000000-0005-0000-0000-000058000000}"/>
    <cellStyle name="Акцент5 3" xfId="93" xr:uid="{00000000-0005-0000-0000-000059000000}"/>
    <cellStyle name="Акцент5 4" xfId="94" xr:uid="{00000000-0005-0000-0000-00005A000000}"/>
    <cellStyle name="Акцент5 5" xfId="91" xr:uid="{00000000-0005-0000-0000-00005B000000}"/>
    <cellStyle name="Акцент6 2" xfId="96" xr:uid="{00000000-0005-0000-0000-00005C000000}"/>
    <cellStyle name="Акцент6 3" xfId="97" xr:uid="{00000000-0005-0000-0000-00005D000000}"/>
    <cellStyle name="Акцент6 4" xfId="98" xr:uid="{00000000-0005-0000-0000-00005E000000}"/>
    <cellStyle name="Акцент6 5" xfId="95" xr:uid="{00000000-0005-0000-0000-00005F000000}"/>
    <cellStyle name="Ввод  2" xfId="100" xr:uid="{00000000-0005-0000-0000-000060000000}"/>
    <cellStyle name="Ввод  3" xfId="101" xr:uid="{00000000-0005-0000-0000-000061000000}"/>
    <cellStyle name="Ввод  4" xfId="102" xr:uid="{00000000-0005-0000-0000-000062000000}"/>
    <cellStyle name="Ввод  5" xfId="99" xr:uid="{00000000-0005-0000-0000-000063000000}"/>
    <cellStyle name="Вывод 2" xfId="104" xr:uid="{00000000-0005-0000-0000-000064000000}"/>
    <cellStyle name="Вывод 3" xfId="105" xr:uid="{00000000-0005-0000-0000-000065000000}"/>
    <cellStyle name="Вывод 4" xfId="106" xr:uid="{00000000-0005-0000-0000-000066000000}"/>
    <cellStyle name="Вывод 5" xfId="103" xr:uid="{00000000-0005-0000-0000-000067000000}"/>
    <cellStyle name="Вычисление 2" xfId="108" xr:uid="{00000000-0005-0000-0000-000068000000}"/>
    <cellStyle name="Вычисление 3" xfId="109" xr:uid="{00000000-0005-0000-0000-000069000000}"/>
    <cellStyle name="Вычисление 4" xfId="110" xr:uid="{00000000-0005-0000-0000-00006A000000}"/>
    <cellStyle name="Вычисление 5" xfId="107" xr:uid="{00000000-0005-0000-0000-00006B000000}"/>
    <cellStyle name="Гиперссылка" xfId="180" builtinId="8"/>
    <cellStyle name="Гиперссылка 2" xfId="111" xr:uid="{00000000-0005-0000-0000-00006C000000}"/>
    <cellStyle name="Гиперссылка 3" xfId="112" xr:uid="{00000000-0005-0000-0000-00006D000000}"/>
    <cellStyle name="Гиперссылка 4" xfId="113" xr:uid="{00000000-0005-0000-0000-00006E000000}"/>
    <cellStyle name="Заголовок 1 2" xfId="115" xr:uid="{00000000-0005-0000-0000-00006F000000}"/>
    <cellStyle name="Заголовок 1 3" xfId="116" xr:uid="{00000000-0005-0000-0000-000070000000}"/>
    <cellStyle name="Заголовок 1 4" xfId="117" xr:uid="{00000000-0005-0000-0000-000071000000}"/>
    <cellStyle name="Заголовок 1 5" xfId="114" xr:uid="{00000000-0005-0000-0000-000072000000}"/>
    <cellStyle name="Заголовок 2 2" xfId="119" xr:uid="{00000000-0005-0000-0000-000073000000}"/>
    <cellStyle name="Заголовок 2 3" xfId="120" xr:uid="{00000000-0005-0000-0000-000074000000}"/>
    <cellStyle name="Заголовок 2 4" xfId="121" xr:uid="{00000000-0005-0000-0000-000075000000}"/>
    <cellStyle name="Заголовок 2 5" xfId="118" xr:uid="{00000000-0005-0000-0000-000076000000}"/>
    <cellStyle name="Заголовок 3 2" xfId="123" xr:uid="{00000000-0005-0000-0000-000077000000}"/>
    <cellStyle name="Заголовок 3 3" xfId="124" xr:uid="{00000000-0005-0000-0000-000078000000}"/>
    <cellStyle name="Заголовок 3 4" xfId="125" xr:uid="{00000000-0005-0000-0000-000079000000}"/>
    <cellStyle name="Заголовок 3 5" xfId="122" xr:uid="{00000000-0005-0000-0000-00007A000000}"/>
    <cellStyle name="Заголовок 4 2" xfId="127" xr:uid="{00000000-0005-0000-0000-00007B000000}"/>
    <cellStyle name="Заголовок 4 3" xfId="128" xr:uid="{00000000-0005-0000-0000-00007C000000}"/>
    <cellStyle name="Заголовок 4 4" xfId="129" xr:uid="{00000000-0005-0000-0000-00007D000000}"/>
    <cellStyle name="Заголовок 4 5" xfId="126" xr:uid="{00000000-0005-0000-0000-00007E000000}"/>
    <cellStyle name="Итог 2" xfId="131" xr:uid="{00000000-0005-0000-0000-00007F000000}"/>
    <cellStyle name="Итог 3" xfId="132" xr:uid="{00000000-0005-0000-0000-000080000000}"/>
    <cellStyle name="Итог 4" xfId="133" xr:uid="{00000000-0005-0000-0000-000081000000}"/>
    <cellStyle name="Итог 5" xfId="130" xr:uid="{00000000-0005-0000-0000-000082000000}"/>
    <cellStyle name="Контрольная ячейка 2" xfId="135" xr:uid="{00000000-0005-0000-0000-000083000000}"/>
    <cellStyle name="Контрольная ячейка 3" xfId="136" xr:uid="{00000000-0005-0000-0000-000084000000}"/>
    <cellStyle name="Контрольная ячейка 4" xfId="137" xr:uid="{00000000-0005-0000-0000-000085000000}"/>
    <cellStyle name="Контрольная ячейка 5" xfId="134" xr:uid="{00000000-0005-0000-0000-000086000000}"/>
    <cellStyle name="Название 2" xfId="139" xr:uid="{00000000-0005-0000-0000-000087000000}"/>
    <cellStyle name="Название 3" xfId="140" xr:uid="{00000000-0005-0000-0000-000088000000}"/>
    <cellStyle name="Название 4" xfId="141" xr:uid="{00000000-0005-0000-0000-000089000000}"/>
    <cellStyle name="Название 5" xfId="138" xr:uid="{00000000-0005-0000-0000-00008A000000}"/>
    <cellStyle name="Нейтральный 2" xfId="143" xr:uid="{00000000-0005-0000-0000-00008B000000}"/>
    <cellStyle name="Нейтральный 3" xfId="144" xr:uid="{00000000-0005-0000-0000-00008C000000}"/>
    <cellStyle name="Нейтральный 4" xfId="145" xr:uid="{00000000-0005-0000-0000-00008D000000}"/>
    <cellStyle name="Нейтральный 5" xfId="142" xr:uid="{00000000-0005-0000-0000-00008E000000}"/>
    <cellStyle name="Обычный" xfId="0" builtinId="0"/>
    <cellStyle name="Обычный 2" xfId="146" xr:uid="{00000000-0005-0000-0000-000090000000}"/>
    <cellStyle name="Обычный 2 2" xfId="147" xr:uid="{00000000-0005-0000-0000-000091000000}"/>
    <cellStyle name="Обычный 2 3" xfId="148" xr:uid="{00000000-0005-0000-0000-000092000000}"/>
    <cellStyle name="Обычный 3" xfId="149" xr:uid="{00000000-0005-0000-0000-000093000000}"/>
    <cellStyle name="Обычный 4" xfId="150" xr:uid="{00000000-0005-0000-0000-000094000000}"/>
    <cellStyle name="Обычный 4 2" xfId="151" xr:uid="{00000000-0005-0000-0000-000095000000}"/>
    <cellStyle name="Обычный 5" xfId="152" xr:uid="{00000000-0005-0000-0000-000096000000}"/>
    <cellStyle name="Обычный 6" xfId="153" xr:uid="{00000000-0005-0000-0000-000097000000}"/>
    <cellStyle name="Обычный 7" xfId="154" xr:uid="{00000000-0005-0000-0000-000098000000}"/>
    <cellStyle name="Обычный 8" xfId="155" xr:uid="{00000000-0005-0000-0000-000099000000}"/>
    <cellStyle name="Обычный 9" xfId="2" xr:uid="{00000000-0005-0000-0000-00009A000000}"/>
    <cellStyle name="Обычный_PR28-10" xfId="1" xr:uid="{00000000-0005-0000-0000-00009B000000}"/>
    <cellStyle name="Плохой 2" xfId="157" xr:uid="{00000000-0005-0000-0000-00009C000000}"/>
    <cellStyle name="Плохой 3" xfId="158" xr:uid="{00000000-0005-0000-0000-00009D000000}"/>
    <cellStyle name="Плохой 4" xfId="159" xr:uid="{00000000-0005-0000-0000-00009E000000}"/>
    <cellStyle name="Плохой 5" xfId="156" xr:uid="{00000000-0005-0000-0000-00009F000000}"/>
    <cellStyle name="Пояснение 2" xfId="161" xr:uid="{00000000-0005-0000-0000-0000A0000000}"/>
    <cellStyle name="Пояснение 3" xfId="162" xr:uid="{00000000-0005-0000-0000-0000A1000000}"/>
    <cellStyle name="Пояснение 4" xfId="163" xr:uid="{00000000-0005-0000-0000-0000A2000000}"/>
    <cellStyle name="Пояснение 5" xfId="160" xr:uid="{00000000-0005-0000-0000-0000A3000000}"/>
    <cellStyle name="Примечание 2" xfId="165" xr:uid="{00000000-0005-0000-0000-0000A4000000}"/>
    <cellStyle name="Примечание 3" xfId="166" xr:uid="{00000000-0005-0000-0000-0000A5000000}"/>
    <cellStyle name="Примечание 4" xfId="167" xr:uid="{00000000-0005-0000-0000-0000A6000000}"/>
    <cellStyle name="Примечание 5" xfId="164" xr:uid="{00000000-0005-0000-0000-0000A7000000}"/>
    <cellStyle name="Связанная ячейка 2" xfId="169" xr:uid="{00000000-0005-0000-0000-0000A8000000}"/>
    <cellStyle name="Связанная ячейка 3" xfId="170" xr:uid="{00000000-0005-0000-0000-0000A9000000}"/>
    <cellStyle name="Связанная ячейка 4" xfId="171" xr:uid="{00000000-0005-0000-0000-0000AA000000}"/>
    <cellStyle name="Связанная ячейка 5" xfId="168" xr:uid="{00000000-0005-0000-0000-0000AB000000}"/>
    <cellStyle name="Текст предупреждения 2" xfId="173" xr:uid="{00000000-0005-0000-0000-0000AC000000}"/>
    <cellStyle name="Текст предупреждения 3" xfId="174" xr:uid="{00000000-0005-0000-0000-0000AD000000}"/>
    <cellStyle name="Текст предупреждения 4" xfId="175" xr:uid="{00000000-0005-0000-0000-0000AE000000}"/>
    <cellStyle name="Текст предупреждения 5" xfId="172" xr:uid="{00000000-0005-0000-0000-0000AF000000}"/>
    <cellStyle name="Хороший 2" xfId="177" xr:uid="{00000000-0005-0000-0000-0000B0000000}"/>
    <cellStyle name="Хороший 3" xfId="178" xr:uid="{00000000-0005-0000-0000-0000B1000000}"/>
    <cellStyle name="Хороший 4" xfId="179" xr:uid="{00000000-0005-0000-0000-0000B2000000}"/>
    <cellStyle name="Хороший 5" xfId="176" xr:uid="{00000000-0005-0000-0000-0000B3000000}"/>
  </cellStyles>
  <dxfs count="0"/>
  <tableStyles count="0" defaultTableStyle="TableStyleMedium2" defaultPivotStyle="PivotStyleLight16"/>
  <colors>
    <mruColors>
      <color rgb="FF0066FF"/>
      <color rgb="FF3333FF"/>
      <color rgb="FFFFFF00"/>
      <color rgb="FFFF6600"/>
      <color rgb="FF3366FF"/>
      <color rgb="FF00FF99"/>
      <color rgb="FF993300"/>
      <color rgb="FFFF5050"/>
      <color rgb="FFFFFFCC"/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6.png"/><Relationship Id="rId26" Type="http://schemas.microsoft.com/office/2007/relationships/hdphoto" Target="../media/hdphoto3.wdp"/><Relationship Id="rId39" Type="http://schemas.openxmlformats.org/officeDocument/2006/relationships/image" Target="../media/image34.png"/><Relationship Id="rId21" Type="http://schemas.openxmlformats.org/officeDocument/2006/relationships/image" Target="../media/image19.png"/><Relationship Id="rId34" Type="http://schemas.openxmlformats.org/officeDocument/2006/relationships/image" Target="../media/image29.jpeg"/><Relationship Id="rId42" Type="http://schemas.openxmlformats.org/officeDocument/2006/relationships/image" Target="../media/image37.png"/><Relationship Id="rId47" Type="http://schemas.openxmlformats.org/officeDocument/2006/relationships/image" Target="../media/image42.jpeg"/><Relationship Id="rId50" Type="http://schemas.openxmlformats.org/officeDocument/2006/relationships/image" Target="../media/image45.png"/><Relationship Id="rId55" Type="http://schemas.microsoft.com/office/2007/relationships/hdphoto" Target="../media/hdphoto6.wdp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29" Type="http://schemas.openxmlformats.org/officeDocument/2006/relationships/image" Target="../media/image25.png"/><Relationship Id="rId11" Type="http://schemas.openxmlformats.org/officeDocument/2006/relationships/image" Target="../media/image10.png"/><Relationship Id="rId24" Type="http://schemas.openxmlformats.org/officeDocument/2006/relationships/image" Target="../media/image22.png"/><Relationship Id="rId32" Type="http://schemas.openxmlformats.org/officeDocument/2006/relationships/image" Target="../media/image27.jpeg"/><Relationship Id="rId37" Type="http://schemas.openxmlformats.org/officeDocument/2006/relationships/image" Target="../media/image32.jpeg"/><Relationship Id="rId40" Type="http://schemas.openxmlformats.org/officeDocument/2006/relationships/image" Target="../media/image35.png"/><Relationship Id="rId45" Type="http://schemas.openxmlformats.org/officeDocument/2006/relationships/image" Target="../media/image40.jpeg"/><Relationship Id="rId53" Type="http://schemas.openxmlformats.org/officeDocument/2006/relationships/image" Target="../media/image48.png"/><Relationship Id="rId58" Type="http://schemas.openxmlformats.org/officeDocument/2006/relationships/image" Target="../media/image51.png"/><Relationship Id="rId5" Type="http://schemas.openxmlformats.org/officeDocument/2006/relationships/image" Target="../media/image5.png"/><Relationship Id="rId19" Type="http://schemas.openxmlformats.org/officeDocument/2006/relationships/image" Target="../media/image17.png"/><Relationship Id="rId4" Type="http://schemas.openxmlformats.org/officeDocument/2006/relationships/image" Target="../media/image4.png"/><Relationship Id="rId9" Type="http://schemas.microsoft.com/office/2007/relationships/hdphoto" Target="../media/hdphoto1.wdp"/><Relationship Id="rId14" Type="http://schemas.openxmlformats.org/officeDocument/2006/relationships/image" Target="../media/image13.png"/><Relationship Id="rId22" Type="http://schemas.openxmlformats.org/officeDocument/2006/relationships/image" Target="../media/image20.png"/><Relationship Id="rId27" Type="http://schemas.openxmlformats.org/officeDocument/2006/relationships/image" Target="../media/image24.png"/><Relationship Id="rId30" Type="http://schemas.microsoft.com/office/2007/relationships/hdphoto" Target="../media/hdphoto5.wdp"/><Relationship Id="rId35" Type="http://schemas.openxmlformats.org/officeDocument/2006/relationships/image" Target="../media/image30.jpeg"/><Relationship Id="rId43" Type="http://schemas.openxmlformats.org/officeDocument/2006/relationships/image" Target="../media/image38.png"/><Relationship Id="rId48" Type="http://schemas.openxmlformats.org/officeDocument/2006/relationships/image" Target="../media/image43.jpeg"/><Relationship Id="rId56" Type="http://schemas.openxmlformats.org/officeDocument/2006/relationships/image" Target="../media/image50.png"/><Relationship Id="rId8" Type="http://schemas.openxmlformats.org/officeDocument/2006/relationships/image" Target="../media/image8.png"/><Relationship Id="rId51" Type="http://schemas.openxmlformats.org/officeDocument/2006/relationships/image" Target="../media/image46.png"/><Relationship Id="rId3" Type="http://schemas.openxmlformats.org/officeDocument/2006/relationships/image" Target="../media/image3.png"/><Relationship Id="rId12" Type="http://schemas.openxmlformats.org/officeDocument/2006/relationships/image" Target="../media/image11.png"/><Relationship Id="rId17" Type="http://schemas.openxmlformats.org/officeDocument/2006/relationships/image" Target="../media/image15.jpeg"/><Relationship Id="rId25" Type="http://schemas.openxmlformats.org/officeDocument/2006/relationships/image" Target="../media/image23.png"/><Relationship Id="rId33" Type="http://schemas.openxmlformats.org/officeDocument/2006/relationships/image" Target="../media/image28.jpeg"/><Relationship Id="rId38" Type="http://schemas.openxmlformats.org/officeDocument/2006/relationships/image" Target="../media/image33.jpeg"/><Relationship Id="rId46" Type="http://schemas.openxmlformats.org/officeDocument/2006/relationships/image" Target="../media/image41.jpeg"/><Relationship Id="rId59" Type="http://schemas.microsoft.com/office/2007/relationships/hdphoto" Target="../media/hdphoto8.wdp"/><Relationship Id="rId20" Type="http://schemas.openxmlformats.org/officeDocument/2006/relationships/image" Target="../media/image18.png"/><Relationship Id="rId41" Type="http://schemas.openxmlformats.org/officeDocument/2006/relationships/image" Target="../media/image36.png"/><Relationship Id="rId54" Type="http://schemas.openxmlformats.org/officeDocument/2006/relationships/image" Target="../media/image4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microsoft.com/office/2007/relationships/hdphoto" Target="../media/hdphoto2.wdp"/><Relationship Id="rId23" Type="http://schemas.openxmlformats.org/officeDocument/2006/relationships/image" Target="../media/image21.png"/><Relationship Id="rId28" Type="http://schemas.microsoft.com/office/2007/relationships/hdphoto" Target="../media/hdphoto4.wdp"/><Relationship Id="rId36" Type="http://schemas.openxmlformats.org/officeDocument/2006/relationships/image" Target="../media/image31.jpeg"/><Relationship Id="rId49" Type="http://schemas.openxmlformats.org/officeDocument/2006/relationships/image" Target="../media/image44.jpeg"/><Relationship Id="rId57" Type="http://schemas.microsoft.com/office/2007/relationships/hdphoto" Target="../media/hdphoto7.wdp"/><Relationship Id="rId10" Type="http://schemas.openxmlformats.org/officeDocument/2006/relationships/image" Target="../media/image9.png"/><Relationship Id="rId31" Type="http://schemas.openxmlformats.org/officeDocument/2006/relationships/image" Target="../media/image26.jpeg"/><Relationship Id="rId44" Type="http://schemas.openxmlformats.org/officeDocument/2006/relationships/image" Target="../media/image39.png"/><Relationship Id="rId52" Type="http://schemas.openxmlformats.org/officeDocument/2006/relationships/image" Target="../media/image4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9.png"/><Relationship Id="rId13" Type="http://schemas.openxmlformats.org/officeDocument/2006/relationships/image" Target="../media/image63.png"/><Relationship Id="rId18" Type="http://schemas.openxmlformats.org/officeDocument/2006/relationships/image" Target="../media/image68.png"/><Relationship Id="rId3" Type="http://schemas.openxmlformats.org/officeDocument/2006/relationships/image" Target="../media/image54.png"/><Relationship Id="rId7" Type="http://schemas.openxmlformats.org/officeDocument/2006/relationships/image" Target="../media/image58.png"/><Relationship Id="rId12" Type="http://schemas.microsoft.com/office/2007/relationships/hdphoto" Target="../media/hdphoto9.wdp"/><Relationship Id="rId17" Type="http://schemas.openxmlformats.org/officeDocument/2006/relationships/image" Target="../media/image67.png"/><Relationship Id="rId2" Type="http://schemas.openxmlformats.org/officeDocument/2006/relationships/image" Target="../media/image53.png"/><Relationship Id="rId16" Type="http://schemas.openxmlformats.org/officeDocument/2006/relationships/image" Target="../media/image66.png"/><Relationship Id="rId1" Type="http://schemas.openxmlformats.org/officeDocument/2006/relationships/image" Target="../media/image52.png"/><Relationship Id="rId6" Type="http://schemas.openxmlformats.org/officeDocument/2006/relationships/image" Target="../media/image57.png"/><Relationship Id="rId11" Type="http://schemas.openxmlformats.org/officeDocument/2006/relationships/image" Target="../media/image62.png"/><Relationship Id="rId5" Type="http://schemas.openxmlformats.org/officeDocument/2006/relationships/image" Target="../media/image56.png"/><Relationship Id="rId15" Type="http://schemas.openxmlformats.org/officeDocument/2006/relationships/image" Target="../media/image65.png"/><Relationship Id="rId10" Type="http://schemas.openxmlformats.org/officeDocument/2006/relationships/image" Target="../media/image61.png"/><Relationship Id="rId19" Type="http://schemas.openxmlformats.org/officeDocument/2006/relationships/image" Target="../media/image69.png"/><Relationship Id="rId4" Type="http://schemas.openxmlformats.org/officeDocument/2006/relationships/image" Target="../media/image55.png"/><Relationship Id="rId9" Type="http://schemas.openxmlformats.org/officeDocument/2006/relationships/image" Target="../media/image60.png"/><Relationship Id="rId14" Type="http://schemas.openxmlformats.org/officeDocument/2006/relationships/image" Target="../media/image6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38</xdr:row>
      <xdr:rowOff>63501</xdr:rowOff>
    </xdr:from>
    <xdr:to>
      <xdr:col>5</xdr:col>
      <xdr:colOff>2462893</xdr:colOff>
      <xdr:row>38</xdr:row>
      <xdr:rowOff>1587501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0DD9DD0-488C-40FC-8435-60711323C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083" y="13197418"/>
          <a:ext cx="2177143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560917</xdr:colOff>
      <xdr:row>37</xdr:row>
      <xdr:rowOff>1</xdr:rowOff>
    </xdr:from>
    <xdr:to>
      <xdr:col>5</xdr:col>
      <xdr:colOff>2438648</xdr:colOff>
      <xdr:row>38</xdr:row>
      <xdr:rowOff>129326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DC343170-A86E-4737-8402-C6CFEDAF5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11250" y="11842751"/>
          <a:ext cx="1877731" cy="1420491"/>
        </a:xfrm>
        <a:prstGeom prst="rect">
          <a:avLst/>
        </a:prstGeom>
      </xdr:spPr>
    </xdr:pic>
    <xdr:clientData/>
  </xdr:twoCellAnchor>
  <xdr:twoCellAnchor editAs="oneCell">
    <xdr:from>
      <xdr:col>2</xdr:col>
      <xdr:colOff>465666</xdr:colOff>
      <xdr:row>37</xdr:row>
      <xdr:rowOff>42333</xdr:rowOff>
    </xdr:from>
    <xdr:to>
      <xdr:col>2</xdr:col>
      <xdr:colOff>2169584</xdr:colOff>
      <xdr:row>38</xdr:row>
      <xdr:rowOff>3656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3A718BEA-BFD2-4B31-938F-BDB87E3FC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4666" y="3587750"/>
          <a:ext cx="1703918" cy="1247198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38</xdr:row>
      <xdr:rowOff>0</xdr:rowOff>
    </xdr:from>
    <xdr:to>
      <xdr:col>2</xdr:col>
      <xdr:colOff>2241228</xdr:colOff>
      <xdr:row>38</xdr:row>
      <xdr:rowOff>1609483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5C7511D4-E09B-472E-8D2F-E6BCF8ABD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4250" y="6656916"/>
          <a:ext cx="2145978" cy="1609483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254001</xdr:colOff>
      <xdr:row>39</xdr:row>
      <xdr:rowOff>0</xdr:rowOff>
    </xdr:from>
    <xdr:to>
      <xdr:col>2</xdr:col>
      <xdr:colOff>2363400</xdr:colOff>
      <xdr:row>39</xdr:row>
      <xdr:rowOff>1566808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1BA3F1DF-2A09-48EE-BA4E-4C915D585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1" y="9969500"/>
          <a:ext cx="2109399" cy="1566808"/>
        </a:xfrm>
        <a:prstGeom prst="rect">
          <a:avLst/>
        </a:prstGeom>
      </xdr:spPr>
    </xdr:pic>
    <xdr:clientData/>
  </xdr:twoCellAnchor>
  <xdr:twoCellAnchor editAs="oneCell">
    <xdr:from>
      <xdr:col>2</xdr:col>
      <xdr:colOff>42334</xdr:colOff>
      <xdr:row>41</xdr:row>
      <xdr:rowOff>31752</xdr:rowOff>
    </xdr:from>
    <xdr:to>
      <xdr:col>2</xdr:col>
      <xdr:colOff>2370666</xdr:colOff>
      <xdr:row>41</xdr:row>
      <xdr:rowOff>1578266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34F62B68-7FAD-4823-8114-7AC17A94D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1334" y="13398502"/>
          <a:ext cx="2328332" cy="1546514"/>
        </a:xfrm>
        <a:prstGeom prst="rect">
          <a:avLst/>
        </a:prstGeom>
      </xdr:spPr>
    </xdr:pic>
    <xdr:clientData/>
  </xdr:twoCellAnchor>
  <xdr:twoCellAnchor editAs="oneCell">
    <xdr:from>
      <xdr:col>2</xdr:col>
      <xdr:colOff>179917</xdr:colOff>
      <xdr:row>40</xdr:row>
      <xdr:rowOff>31751</xdr:rowOff>
    </xdr:from>
    <xdr:to>
      <xdr:col>2</xdr:col>
      <xdr:colOff>2386860</xdr:colOff>
      <xdr:row>40</xdr:row>
      <xdr:rowOff>1604655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E336C909-9088-4860-A949-B4BFFBCB4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8917" y="11609918"/>
          <a:ext cx="2206943" cy="1572904"/>
        </a:xfrm>
        <a:prstGeom prst="rect">
          <a:avLst/>
        </a:prstGeom>
      </xdr:spPr>
    </xdr:pic>
    <xdr:clientData/>
  </xdr:twoCellAnchor>
  <xdr:twoCellAnchor editAs="oneCell">
    <xdr:from>
      <xdr:col>5</xdr:col>
      <xdr:colOff>211667</xdr:colOff>
      <xdr:row>41</xdr:row>
      <xdr:rowOff>74086</xdr:rowOff>
    </xdr:from>
    <xdr:to>
      <xdr:col>5</xdr:col>
      <xdr:colOff>2540001</xdr:colOff>
      <xdr:row>42</xdr:row>
      <xdr:rowOff>95252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CDAA58F2-BB5D-4A10-9118-A4F70765B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462000" y="18330336"/>
          <a:ext cx="2328334" cy="1608666"/>
        </a:xfrm>
        <a:prstGeom prst="rect">
          <a:avLst/>
        </a:prstGeom>
      </xdr:spPr>
    </xdr:pic>
    <xdr:clientData/>
  </xdr:twoCellAnchor>
  <xdr:twoCellAnchor editAs="oneCell">
    <xdr:from>
      <xdr:col>2</xdr:col>
      <xdr:colOff>63501</xdr:colOff>
      <xdr:row>42</xdr:row>
      <xdr:rowOff>127001</xdr:rowOff>
    </xdr:from>
    <xdr:to>
      <xdr:col>2</xdr:col>
      <xdr:colOff>2360083</xdr:colOff>
      <xdr:row>42</xdr:row>
      <xdr:rowOff>1592659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B8DD0A5C-A032-427F-B917-EA29116D8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2501" y="16764001"/>
          <a:ext cx="2296582" cy="1465658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127002</xdr:colOff>
      <xdr:row>42</xdr:row>
      <xdr:rowOff>359833</xdr:rowOff>
    </xdr:from>
    <xdr:to>
      <xdr:col>5</xdr:col>
      <xdr:colOff>2275419</xdr:colOff>
      <xdr:row>43</xdr:row>
      <xdr:rowOff>17453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238EE562-E38D-4A6C-A9C2-3B4FF8AB8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77335" y="20203583"/>
          <a:ext cx="2148417" cy="1488536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222251</xdr:colOff>
      <xdr:row>43</xdr:row>
      <xdr:rowOff>158750</xdr:rowOff>
    </xdr:from>
    <xdr:to>
      <xdr:col>2</xdr:col>
      <xdr:colOff>2201334</xdr:colOff>
      <xdr:row>43</xdr:row>
      <xdr:rowOff>1555183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83743968-CC0D-4B31-BCFA-F5112F472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1" y="20986750"/>
          <a:ext cx="1979083" cy="1396433"/>
        </a:xfrm>
        <a:prstGeom prst="rect">
          <a:avLst/>
        </a:prstGeom>
      </xdr:spPr>
    </xdr:pic>
    <xdr:clientData/>
  </xdr:twoCellAnchor>
  <xdr:twoCellAnchor editAs="oneCell">
    <xdr:from>
      <xdr:col>5</xdr:col>
      <xdr:colOff>148170</xdr:colOff>
      <xdr:row>43</xdr:row>
      <xdr:rowOff>74083</xdr:rowOff>
    </xdr:from>
    <xdr:to>
      <xdr:col>5</xdr:col>
      <xdr:colOff>2333662</xdr:colOff>
      <xdr:row>43</xdr:row>
      <xdr:rowOff>1576916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5CA7005A-B2C0-422E-A0EC-731DF3159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98503" y="21748750"/>
          <a:ext cx="2185492" cy="1502833"/>
        </a:xfrm>
        <a:prstGeom prst="rect">
          <a:avLst/>
        </a:prstGeom>
      </xdr:spPr>
    </xdr:pic>
    <xdr:clientData/>
  </xdr:twoCellAnchor>
  <xdr:twoCellAnchor editAs="oneCell">
    <xdr:from>
      <xdr:col>2</xdr:col>
      <xdr:colOff>370416</xdr:colOff>
      <xdr:row>44</xdr:row>
      <xdr:rowOff>444501</xdr:rowOff>
    </xdr:from>
    <xdr:to>
      <xdr:col>2</xdr:col>
      <xdr:colOff>2285999</xdr:colOff>
      <xdr:row>46</xdr:row>
      <xdr:rowOff>264585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D4DB1CF1-2D4A-468E-B17C-2916FD0152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29416" y="23886584"/>
          <a:ext cx="1915583" cy="941917"/>
        </a:xfrm>
        <a:prstGeom prst="rect">
          <a:avLst/>
        </a:prstGeom>
      </xdr:spPr>
    </xdr:pic>
    <xdr:clientData/>
  </xdr:twoCellAnchor>
  <xdr:twoCellAnchor editAs="oneCell">
    <xdr:from>
      <xdr:col>2</xdr:col>
      <xdr:colOff>421809</xdr:colOff>
      <xdr:row>47</xdr:row>
      <xdr:rowOff>124100</xdr:rowOff>
    </xdr:from>
    <xdr:to>
      <xdr:col>2</xdr:col>
      <xdr:colOff>2211917</xdr:colOff>
      <xdr:row>49</xdr:row>
      <xdr:rowOff>697826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A02AE800-DB10-45FD-A758-1CB287F68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0809" y="25143100"/>
          <a:ext cx="1790108" cy="1505059"/>
        </a:xfrm>
        <a:prstGeom prst="rect">
          <a:avLst/>
        </a:prstGeom>
      </xdr:spPr>
    </xdr:pic>
    <xdr:clientData/>
  </xdr:twoCellAnchor>
  <xdr:twoCellAnchor>
    <xdr:from>
      <xdr:col>2</xdr:col>
      <xdr:colOff>57148</xdr:colOff>
      <xdr:row>3</xdr:row>
      <xdr:rowOff>66675</xdr:rowOff>
    </xdr:from>
    <xdr:to>
      <xdr:col>2</xdr:col>
      <xdr:colOff>2590799</xdr:colOff>
      <xdr:row>16</xdr:row>
      <xdr:rowOff>38100</xdr:rowOff>
    </xdr:to>
    <xdr:grpSp>
      <xdr:nvGrpSpPr>
        <xdr:cNvPr id="8" name="Группа 7">
          <a:extLst>
            <a:ext uri="{FF2B5EF4-FFF2-40B4-BE49-F238E27FC236}">
              <a16:creationId xmlns:a16="http://schemas.microsoft.com/office/drawing/2014/main" id="{51201058-D120-4025-B253-EA6762C08D2C}"/>
            </a:ext>
          </a:extLst>
        </xdr:cNvPr>
        <xdr:cNvGrpSpPr/>
      </xdr:nvGrpSpPr>
      <xdr:grpSpPr>
        <a:xfrm>
          <a:off x="2695573" y="2047875"/>
          <a:ext cx="2533651" cy="4552950"/>
          <a:chOff x="15092804" y="296333"/>
          <a:chExt cx="4236595" cy="7556500"/>
        </a:xfrm>
      </xdr:grpSpPr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855A09F8-0157-4871-9276-97D8197C2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092804" y="2391833"/>
            <a:ext cx="4236595" cy="5461000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16910CE2-95BF-4E7C-B36B-0E633D0D98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/>
          <a:stretch>
            <a:fillRect/>
          </a:stretch>
        </xdr:blipFill>
        <xdr:spPr>
          <a:xfrm>
            <a:off x="15102415" y="296333"/>
            <a:ext cx="3986511" cy="2402417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756501</xdr:colOff>
      <xdr:row>31</xdr:row>
      <xdr:rowOff>120589</xdr:rowOff>
    </xdr:from>
    <xdr:to>
      <xdr:col>2</xdr:col>
      <xdr:colOff>1977460</xdr:colOff>
      <xdr:row>31</xdr:row>
      <xdr:rowOff>1227666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66DFA4F7-400B-4C95-B450-D742DA4E2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501" y="3666006"/>
          <a:ext cx="1220959" cy="1107077"/>
        </a:xfrm>
        <a:prstGeom prst="rect">
          <a:avLst/>
        </a:prstGeom>
      </xdr:spPr>
    </xdr:pic>
    <xdr:clientData/>
  </xdr:twoCellAnchor>
  <xdr:twoCellAnchor editAs="oneCell">
    <xdr:from>
      <xdr:col>2</xdr:col>
      <xdr:colOff>694834</xdr:colOff>
      <xdr:row>34</xdr:row>
      <xdr:rowOff>62101</xdr:rowOff>
    </xdr:from>
    <xdr:to>
      <xdr:col>2</xdr:col>
      <xdr:colOff>2028355</xdr:colOff>
      <xdr:row>34</xdr:row>
      <xdr:rowOff>1227667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2D7881A-CBF0-4001-989F-D653344D1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834" y="7512768"/>
          <a:ext cx="1333521" cy="1165566"/>
        </a:xfrm>
        <a:prstGeom prst="rect">
          <a:avLst/>
        </a:prstGeom>
      </xdr:spPr>
    </xdr:pic>
    <xdr:clientData/>
  </xdr:twoCellAnchor>
  <xdr:twoCellAnchor editAs="oneCell">
    <xdr:from>
      <xdr:col>2</xdr:col>
      <xdr:colOff>686085</xdr:colOff>
      <xdr:row>32</xdr:row>
      <xdr:rowOff>20083</xdr:rowOff>
    </xdr:from>
    <xdr:to>
      <xdr:col>2</xdr:col>
      <xdr:colOff>2017443</xdr:colOff>
      <xdr:row>32</xdr:row>
      <xdr:rowOff>1217083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BD9925E1-2938-478E-8B68-29E9B31E0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5085" y="4867250"/>
          <a:ext cx="1331358" cy="1197000"/>
        </a:xfrm>
        <a:prstGeom prst="rect">
          <a:avLst/>
        </a:prstGeom>
      </xdr:spPr>
    </xdr:pic>
    <xdr:clientData/>
  </xdr:twoCellAnchor>
  <xdr:twoCellAnchor editAs="oneCell">
    <xdr:from>
      <xdr:col>2</xdr:col>
      <xdr:colOff>730249</xdr:colOff>
      <xdr:row>35</xdr:row>
      <xdr:rowOff>132002</xdr:rowOff>
    </xdr:from>
    <xdr:to>
      <xdr:col>2</xdr:col>
      <xdr:colOff>2043476</xdr:colOff>
      <xdr:row>35</xdr:row>
      <xdr:rowOff>1270000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B3B89FF3-5377-4AC9-9776-65A7315CD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249" y="8884419"/>
          <a:ext cx="1313227" cy="1137998"/>
        </a:xfrm>
        <a:prstGeom prst="rect">
          <a:avLst/>
        </a:prstGeom>
      </xdr:spPr>
    </xdr:pic>
    <xdr:clientData/>
  </xdr:twoCellAnchor>
  <xdr:twoCellAnchor editAs="oneCell">
    <xdr:from>
      <xdr:col>2</xdr:col>
      <xdr:colOff>721501</xdr:colOff>
      <xdr:row>33</xdr:row>
      <xdr:rowOff>34002</xdr:rowOff>
    </xdr:from>
    <xdr:to>
      <xdr:col>2</xdr:col>
      <xdr:colOff>2023392</xdr:colOff>
      <xdr:row>33</xdr:row>
      <xdr:rowOff>1206499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88525C05-F03A-4152-B90F-ED58164C3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501" y="6182919"/>
          <a:ext cx="1301891" cy="1172497"/>
        </a:xfrm>
        <a:prstGeom prst="rect">
          <a:avLst/>
        </a:prstGeom>
      </xdr:spPr>
    </xdr:pic>
    <xdr:clientData/>
  </xdr:twoCellAnchor>
  <xdr:twoCellAnchor editAs="oneCell">
    <xdr:from>
      <xdr:col>2</xdr:col>
      <xdr:colOff>712751</xdr:colOff>
      <xdr:row>36</xdr:row>
      <xdr:rowOff>107568</xdr:rowOff>
    </xdr:from>
    <xdr:to>
      <xdr:col>2</xdr:col>
      <xdr:colOff>2008822</xdr:colOff>
      <xdr:row>36</xdr:row>
      <xdr:rowOff>1217083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F91AC7D-0D1C-483C-8C17-2D8A2A899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1751" y="10161735"/>
          <a:ext cx="1296071" cy="1109515"/>
        </a:xfrm>
        <a:prstGeom prst="rect">
          <a:avLst/>
        </a:prstGeom>
      </xdr:spPr>
    </xdr:pic>
    <xdr:clientData/>
  </xdr:twoCellAnchor>
  <xdr:twoCellAnchor editAs="oneCell">
    <xdr:from>
      <xdr:col>2</xdr:col>
      <xdr:colOff>296333</xdr:colOff>
      <xdr:row>50</xdr:row>
      <xdr:rowOff>179917</xdr:rowOff>
    </xdr:from>
    <xdr:to>
      <xdr:col>2</xdr:col>
      <xdr:colOff>2132832</xdr:colOff>
      <xdr:row>52</xdr:row>
      <xdr:rowOff>571672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5F5E275-2425-4228-B9E4-ED08B5B6B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sharpenSoften amount="25000"/>
                  </a14:imgEffect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5333" y="26839334"/>
          <a:ext cx="1836499" cy="1809922"/>
        </a:xfrm>
        <a:prstGeom prst="rect">
          <a:avLst/>
        </a:prstGeom>
      </xdr:spPr>
    </xdr:pic>
    <xdr:clientData/>
  </xdr:twoCellAnchor>
  <xdr:twoCellAnchor editAs="oneCell">
    <xdr:from>
      <xdr:col>2</xdr:col>
      <xdr:colOff>814917</xdr:colOff>
      <xdr:row>54</xdr:row>
      <xdr:rowOff>21168</xdr:rowOff>
    </xdr:from>
    <xdr:to>
      <xdr:col>2</xdr:col>
      <xdr:colOff>1947333</xdr:colOff>
      <xdr:row>54</xdr:row>
      <xdr:rowOff>2054732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8424664C-17CE-43B0-9039-354A54846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bright="2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73917" y="37708418"/>
          <a:ext cx="1132416" cy="2033564"/>
        </a:xfrm>
        <a:prstGeom prst="rect">
          <a:avLst/>
        </a:prstGeom>
      </xdr:spPr>
    </xdr:pic>
    <xdr:clientData/>
  </xdr:twoCellAnchor>
  <xdr:twoCellAnchor editAs="oneCell">
    <xdr:from>
      <xdr:col>2</xdr:col>
      <xdr:colOff>814917</xdr:colOff>
      <xdr:row>71</xdr:row>
      <xdr:rowOff>190500</xdr:rowOff>
    </xdr:from>
    <xdr:to>
      <xdr:col>2</xdr:col>
      <xdr:colOff>1630372</xdr:colOff>
      <xdr:row>71</xdr:row>
      <xdr:rowOff>910167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62F732E3-B783-41E4-8B2A-C700AB2F2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saturation sat="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917" y="51921833"/>
          <a:ext cx="815455" cy="719667"/>
        </a:xfrm>
        <a:prstGeom prst="rect">
          <a:avLst/>
        </a:prstGeom>
      </xdr:spPr>
    </xdr:pic>
    <xdr:clientData/>
  </xdr:twoCellAnchor>
  <xdr:twoCellAnchor editAs="oneCell">
    <xdr:from>
      <xdr:col>2</xdr:col>
      <xdr:colOff>772584</xdr:colOff>
      <xdr:row>70</xdr:row>
      <xdr:rowOff>124770</xdr:rowOff>
    </xdr:from>
    <xdr:to>
      <xdr:col>2</xdr:col>
      <xdr:colOff>1807977</xdr:colOff>
      <xdr:row>70</xdr:row>
      <xdr:rowOff>624417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B03D6CBE-9C7B-4745-82CC-E2E195CCB1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31584" y="51178770"/>
          <a:ext cx="1035393" cy="499647"/>
        </a:xfrm>
        <a:prstGeom prst="rect">
          <a:avLst/>
        </a:prstGeom>
      </xdr:spPr>
    </xdr:pic>
    <xdr:clientData/>
  </xdr:twoCellAnchor>
  <xdr:twoCellAnchor editAs="oneCell">
    <xdr:from>
      <xdr:col>2</xdr:col>
      <xdr:colOff>920749</xdr:colOff>
      <xdr:row>62</xdr:row>
      <xdr:rowOff>157225</xdr:rowOff>
    </xdr:from>
    <xdr:to>
      <xdr:col>2</xdr:col>
      <xdr:colOff>1639314</xdr:colOff>
      <xdr:row>62</xdr:row>
      <xdr:rowOff>709083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6FADD2CE-6AEA-4F8C-8810-F59C7D316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9749" y="44226225"/>
          <a:ext cx="718565" cy="551858"/>
        </a:xfrm>
        <a:prstGeom prst="rect">
          <a:avLst/>
        </a:prstGeom>
      </xdr:spPr>
    </xdr:pic>
    <xdr:clientData/>
  </xdr:twoCellAnchor>
  <xdr:twoCellAnchor editAs="oneCell">
    <xdr:from>
      <xdr:col>2</xdr:col>
      <xdr:colOff>880250</xdr:colOff>
      <xdr:row>63</xdr:row>
      <xdr:rowOff>136769</xdr:rowOff>
    </xdr:from>
    <xdr:to>
      <xdr:col>2</xdr:col>
      <xdr:colOff>1742113</xdr:colOff>
      <xdr:row>63</xdr:row>
      <xdr:rowOff>783166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A759831A-1537-4378-B620-E5DDFCFCF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250" y="45105352"/>
          <a:ext cx="861863" cy="646397"/>
        </a:xfrm>
        <a:prstGeom prst="rect">
          <a:avLst/>
        </a:prstGeom>
      </xdr:spPr>
    </xdr:pic>
    <xdr:clientData/>
  </xdr:twoCellAnchor>
  <xdr:twoCellAnchor editAs="oneCell">
    <xdr:from>
      <xdr:col>2</xdr:col>
      <xdr:colOff>733917</xdr:colOff>
      <xdr:row>64</xdr:row>
      <xdr:rowOff>85686</xdr:rowOff>
    </xdr:from>
    <xdr:to>
      <xdr:col>2</xdr:col>
      <xdr:colOff>1735667</xdr:colOff>
      <xdr:row>64</xdr:row>
      <xdr:rowOff>836999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DA104A3C-D2E9-40C7-807D-B266CDE3F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2917" y="45953853"/>
          <a:ext cx="1001750" cy="751313"/>
        </a:xfrm>
        <a:prstGeom prst="rect">
          <a:avLst/>
        </a:prstGeom>
      </xdr:spPr>
    </xdr:pic>
    <xdr:clientData/>
  </xdr:twoCellAnchor>
  <xdr:twoCellAnchor editAs="oneCell">
    <xdr:from>
      <xdr:col>2</xdr:col>
      <xdr:colOff>820416</xdr:colOff>
      <xdr:row>65</xdr:row>
      <xdr:rowOff>119269</xdr:rowOff>
    </xdr:from>
    <xdr:to>
      <xdr:col>2</xdr:col>
      <xdr:colOff>1746249</xdr:colOff>
      <xdr:row>65</xdr:row>
      <xdr:rowOff>813644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E8795BC7-840A-4F04-BE23-2BD8E73B5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9416" y="46887019"/>
          <a:ext cx="925833" cy="694375"/>
        </a:xfrm>
        <a:prstGeom prst="rect">
          <a:avLst/>
        </a:prstGeom>
      </xdr:spPr>
    </xdr:pic>
    <xdr:clientData/>
  </xdr:twoCellAnchor>
  <xdr:twoCellAnchor editAs="oneCell">
    <xdr:from>
      <xdr:col>2</xdr:col>
      <xdr:colOff>802142</xdr:colOff>
      <xdr:row>66</xdr:row>
      <xdr:rowOff>179311</xdr:rowOff>
    </xdr:from>
    <xdr:to>
      <xdr:col>2</xdr:col>
      <xdr:colOff>1588559</xdr:colOff>
      <xdr:row>66</xdr:row>
      <xdr:rowOff>769124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3EDA318A-CF61-4DEE-807D-1FB9F112E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0567" y="56976886"/>
          <a:ext cx="786417" cy="589813"/>
        </a:xfrm>
        <a:prstGeom prst="rect">
          <a:avLst/>
        </a:prstGeom>
      </xdr:spPr>
    </xdr:pic>
    <xdr:clientData/>
  </xdr:twoCellAnchor>
  <xdr:twoCellAnchor editAs="oneCell">
    <xdr:from>
      <xdr:col>2</xdr:col>
      <xdr:colOff>793749</xdr:colOff>
      <xdr:row>69</xdr:row>
      <xdr:rowOff>84667</xdr:rowOff>
    </xdr:from>
    <xdr:to>
      <xdr:col>2</xdr:col>
      <xdr:colOff>1756833</xdr:colOff>
      <xdr:row>69</xdr:row>
      <xdr:rowOff>550334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C4E7D97E-5354-4706-8C16-DC7897D514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2040" t="24286" r="10448" b="25742"/>
        <a:stretch/>
      </xdr:blipFill>
      <xdr:spPr>
        <a:xfrm>
          <a:off x="2952749" y="50450750"/>
          <a:ext cx="963084" cy="465667"/>
        </a:xfrm>
        <a:prstGeom prst="rect">
          <a:avLst/>
        </a:prstGeom>
      </xdr:spPr>
    </xdr:pic>
    <xdr:clientData/>
  </xdr:twoCellAnchor>
  <xdr:twoCellAnchor editAs="oneCell">
    <xdr:from>
      <xdr:col>2</xdr:col>
      <xdr:colOff>1068918</xdr:colOff>
      <xdr:row>68</xdr:row>
      <xdr:rowOff>95250</xdr:rowOff>
    </xdr:from>
    <xdr:to>
      <xdr:col>2</xdr:col>
      <xdr:colOff>1767418</xdr:colOff>
      <xdr:row>68</xdr:row>
      <xdr:rowOff>813371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FDE7AB6-42FE-43C1-B9D2-9660615B31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6232" t="13301" r="21865" b="15551"/>
        <a:stretch/>
      </xdr:blipFill>
      <xdr:spPr>
        <a:xfrm>
          <a:off x="3227918" y="49561750"/>
          <a:ext cx="698500" cy="718121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857250</xdr:colOff>
      <xdr:row>67</xdr:row>
      <xdr:rowOff>254000</xdr:rowOff>
    </xdr:from>
    <xdr:to>
      <xdr:col>2</xdr:col>
      <xdr:colOff>1643667</xdr:colOff>
      <xdr:row>67</xdr:row>
      <xdr:rowOff>843813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1352DD11-DDFD-4938-8F2D-AF42EBDDF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250" y="48820917"/>
          <a:ext cx="786417" cy="589813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55</xdr:row>
      <xdr:rowOff>85725</xdr:rowOff>
    </xdr:from>
    <xdr:to>
      <xdr:col>2</xdr:col>
      <xdr:colOff>2135568</xdr:colOff>
      <xdr:row>56</xdr:row>
      <xdr:rowOff>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3F76C596-E6A5-45F9-B396-FF7603DCE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667000" y="40309800"/>
          <a:ext cx="1516443" cy="1828800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56</xdr:row>
      <xdr:rowOff>123826</xdr:rowOff>
    </xdr:from>
    <xdr:to>
      <xdr:col>2</xdr:col>
      <xdr:colOff>1971675</xdr:colOff>
      <xdr:row>56</xdr:row>
      <xdr:rowOff>1775330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E0904479-FE56-4312-95B5-81CD0F2C7A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l="13262" t="15566" r="25602" b="19287"/>
        <a:stretch/>
      </xdr:blipFill>
      <xdr:spPr>
        <a:xfrm>
          <a:off x="2638425" y="42262426"/>
          <a:ext cx="1381125" cy="1651504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619124</xdr:colOff>
      <xdr:row>57</xdr:row>
      <xdr:rowOff>85725</xdr:rowOff>
    </xdr:from>
    <xdr:to>
      <xdr:col>2</xdr:col>
      <xdr:colOff>1981199</xdr:colOff>
      <xdr:row>57</xdr:row>
      <xdr:rowOff>1803897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55DB64A1-8528-404A-8A95-62845F4F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666999" y="44024550"/>
          <a:ext cx="1362075" cy="1718172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58</xdr:row>
      <xdr:rowOff>123825</xdr:rowOff>
    </xdr:from>
    <xdr:to>
      <xdr:col>2</xdr:col>
      <xdr:colOff>2247900</xdr:colOff>
      <xdr:row>58</xdr:row>
      <xdr:rowOff>1985778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983AEEC2-4345-4FC9-8DEA-C96289D90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419350" y="45900975"/>
          <a:ext cx="1876425" cy="1861953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419101</xdr:colOff>
      <xdr:row>59</xdr:row>
      <xdr:rowOff>390525</xdr:rowOff>
    </xdr:from>
    <xdr:to>
      <xdr:col>2</xdr:col>
      <xdr:colOff>2167901</xdr:colOff>
      <xdr:row>59</xdr:row>
      <xdr:rowOff>2200275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546C9407-405B-481F-AD69-D30D245D1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466976" y="48253650"/>
          <a:ext cx="1748800" cy="180975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60</xdr:row>
      <xdr:rowOff>142875</xdr:rowOff>
    </xdr:from>
    <xdr:to>
      <xdr:col>2</xdr:col>
      <xdr:colOff>2133600</xdr:colOff>
      <xdr:row>60</xdr:row>
      <xdr:rowOff>1917472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4716EE76-27A5-43DD-A46D-E2A1117AF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457450" y="50530125"/>
          <a:ext cx="1724025" cy="1774597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72</xdr:row>
      <xdr:rowOff>66676</xdr:rowOff>
    </xdr:from>
    <xdr:to>
      <xdr:col>2</xdr:col>
      <xdr:colOff>2619375</xdr:colOff>
      <xdr:row>79</xdr:row>
      <xdr:rowOff>1103845</xdr:rowOff>
    </xdr:to>
    <xdr:grpSp>
      <xdr:nvGrpSpPr>
        <xdr:cNvPr id="78" name="Группа 77">
          <a:extLst>
            <a:ext uri="{FF2B5EF4-FFF2-40B4-BE49-F238E27FC236}">
              <a16:creationId xmlns:a16="http://schemas.microsoft.com/office/drawing/2014/main" id="{9931C44B-5540-4F7B-8624-4C61FD97E4BF}"/>
            </a:ext>
          </a:extLst>
        </xdr:cNvPr>
        <xdr:cNvGrpSpPr/>
      </xdr:nvGrpSpPr>
      <xdr:grpSpPr>
        <a:xfrm>
          <a:off x="2647950" y="62617351"/>
          <a:ext cx="2609850" cy="7447494"/>
          <a:chOff x="2647950" y="61912501"/>
          <a:chExt cx="2609850" cy="7447494"/>
        </a:xfrm>
      </xdr:grpSpPr>
      <xdr:pic>
        <xdr:nvPicPr>
          <xdr:cNvPr id="45" name="Рисунок 44">
            <a:extLst>
              <a:ext uri="{FF2B5EF4-FFF2-40B4-BE49-F238E27FC236}">
                <a16:creationId xmlns:a16="http://schemas.microsoft.com/office/drawing/2014/main" id="{772EB03B-4EEF-4D75-A469-A3388B734AB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t="19299" b="22222"/>
          <a:stretch/>
        </xdr:blipFill>
        <xdr:spPr>
          <a:xfrm>
            <a:off x="2647950" y="61912501"/>
            <a:ext cx="2543175" cy="1115428"/>
          </a:xfrm>
          <a:prstGeom prst="rect">
            <a:avLst/>
          </a:prstGeom>
        </xdr:spPr>
      </xdr:pic>
      <xdr:pic>
        <xdr:nvPicPr>
          <xdr:cNvPr id="56" name="Рисунок 55">
            <a:extLst>
              <a:ext uri="{FF2B5EF4-FFF2-40B4-BE49-F238E27FC236}">
                <a16:creationId xmlns:a16="http://schemas.microsoft.com/office/drawing/2014/main" id="{6B8C1DF9-9B09-427C-8DED-83404A4AAAC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t="10468" b="9223"/>
          <a:stretch/>
        </xdr:blipFill>
        <xdr:spPr>
          <a:xfrm>
            <a:off x="3693300" y="62807850"/>
            <a:ext cx="1545450" cy="930842"/>
          </a:xfrm>
          <a:prstGeom prst="rect">
            <a:avLst/>
          </a:prstGeom>
        </xdr:spPr>
      </xdr:pic>
      <xdr:pic>
        <xdr:nvPicPr>
          <xdr:cNvPr id="60" name="Рисунок 59">
            <a:extLst>
              <a:ext uri="{FF2B5EF4-FFF2-40B4-BE49-F238E27FC236}">
                <a16:creationId xmlns:a16="http://schemas.microsoft.com/office/drawing/2014/main" id="{6DF05197-E16F-4D5C-A5F3-B73C8DA887D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t="22517" b="25436"/>
          <a:stretch/>
        </xdr:blipFill>
        <xdr:spPr>
          <a:xfrm>
            <a:off x="2890800" y="64389000"/>
            <a:ext cx="2171700" cy="847726"/>
          </a:xfrm>
          <a:prstGeom prst="rect">
            <a:avLst/>
          </a:prstGeom>
        </xdr:spPr>
      </xdr:pic>
      <xdr:pic>
        <xdr:nvPicPr>
          <xdr:cNvPr id="62" name="Рисунок 61">
            <a:extLst>
              <a:ext uri="{FF2B5EF4-FFF2-40B4-BE49-F238E27FC236}">
                <a16:creationId xmlns:a16="http://schemas.microsoft.com/office/drawing/2014/main" id="{DC980B1F-5908-4426-83C2-E4CB1301A64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29279" r="28616"/>
          <a:stretch/>
        </xdr:blipFill>
        <xdr:spPr>
          <a:xfrm>
            <a:off x="4305300" y="64962824"/>
            <a:ext cx="914400" cy="1628775"/>
          </a:xfrm>
          <a:prstGeom prst="rect">
            <a:avLst/>
          </a:prstGeom>
        </xdr:spPr>
      </xdr:pic>
      <xdr:pic>
        <xdr:nvPicPr>
          <xdr:cNvPr id="64" name="Рисунок 63">
            <a:extLst>
              <a:ext uri="{FF2B5EF4-FFF2-40B4-BE49-F238E27FC236}">
                <a16:creationId xmlns:a16="http://schemas.microsoft.com/office/drawing/2014/main" id="{DB8E2AB9-9723-46BC-998E-AFEAB58241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flipH="1">
            <a:off x="4181475" y="68589393"/>
            <a:ext cx="1009650" cy="743006"/>
          </a:xfrm>
          <a:prstGeom prst="rect">
            <a:avLst/>
          </a:prstGeom>
        </xdr:spPr>
      </xdr:pic>
      <xdr:pic>
        <xdr:nvPicPr>
          <xdr:cNvPr id="67" name="Рисунок 66">
            <a:extLst>
              <a:ext uri="{FF2B5EF4-FFF2-40B4-BE49-F238E27FC236}">
                <a16:creationId xmlns:a16="http://schemas.microsoft.com/office/drawing/2014/main" id="{B6E6ADFC-7680-46C5-BD27-2C9344BF07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0"/>
          <a:stretch>
            <a:fillRect/>
          </a:stretch>
        </xdr:blipFill>
        <xdr:spPr>
          <a:xfrm>
            <a:off x="2657475" y="63535669"/>
            <a:ext cx="1123950" cy="960467"/>
          </a:xfrm>
          <a:prstGeom prst="rect">
            <a:avLst/>
          </a:prstGeom>
        </xdr:spPr>
      </xdr:pic>
      <xdr:pic>
        <xdr:nvPicPr>
          <xdr:cNvPr id="68" name="Рисунок 67">
            <a:extLst>
              <a:ext uri="{FF2B5EF4-FFF2-40B4-BE49-F238E27FC236}">
                <a16:creationId xmlns:a16="http://schemas.microsoft.com/office/drawing/2014/main" id="{7F00154A-7F9C-4662-956A-9BDFE4CF99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1"/>
          <a:stretch>
            <a:fillRect/>
          </a:stretch>
        </xdr:blipFill>
        <xdr:spPr>
          <a:xfrm>
            <a:off x="2857499" y="65560574"/>
            <a:ext cx="1495425" cy="1759860"/>
          </a:xfrm>
          <a:prstGeom prst="rect">
            <a:avLst/>
          </a:prstGeom>
        </xdr:spPr>
      </xdr:pic>
      <xdr:pic>
        <xdr:nvPicPr>
          <xdr:cNvPr id="69" name="Рисунок 68">
            <a:extLst>
              <a:ext uri="{FF2B5EF4-FFF2-40B4-BE49-F238E27FC236}">
                <a16:creationId xmlns:a16="http://schemas.microsoft.com/office/drawing/2014/main" id="{D5BF2DBA-C6F3-4E36-8082-F077019ADFF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2"/>
          <a:srcRect l="5495" t="8312"/>
          <a:stretch/>
        </xdr:blipFill>
        <xdr:spPr>
          <a:xfrm>
            <a:off x="3619500" y="66970275"/>
            <a:ext cx="1638300" cy="1382752"/>
          </a:xfrm>
          <a:prstGeom prst="rect">
            <a:avLst/>
          </a:prstGeom>
        </xdr:spPr>
      </xdr:pic>
      <xdr:pic>
        <xdr:nvPicPr>
          <xdr:cNvPr id="70" name="Рисунок 69">
            <a:extLst>
              <a:ext uri="{FF2B5EF4-FFF2-40B4-BE49-F238E27FC236}">
                <a16:creationId xmlns:a16="http://schemas.microsoft.com/office/drawing/2014/main" id="{A7275272-FA05-40C0-8879-47D78E0AD0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"/>
          <a:stretch>
            <a:fillRect/>
          </a:stretch>
        </xdr:blipFill>
        <xdr:spPr>
          <a:xfrm>
            <a:off x="2733675" y="68341875"/>
            <a:ext cx="1353429" cy="101812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95250</xdr:colOff>
      <xdr:row>81</xdr:row>
      <xdr:rowOff>161925</xdr:rowOff>
    </xdr:from>
    <xdr:to>
      <xdr:col>2</xdr:col>
      <xdr:colOff>2314575</xdr:colOff>
      <xdr:row>81</xdr:row>
      <xdr:rowOff>919356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DFD0A4DF-6A62-45E1-93B7-D4C27BD1C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33675" y="70685025"/>
          <a:ext cx="2219325" cy="757431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80</xdr:row>
      <xdr:rowOff>238125</xdr:rowOff>
    </xdr:from>
    <xdr:to>
      <xdr:col>2</xdr:col>
      <xdr:colOff>2495550</xdr:colOff>
      <xdr:row>80</xdr:row>
      <xdr:rowOff>839412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465872E8-A9AB-480B-BB96-FF0F9629C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BEBA8EAE-BF5A-486C-A8C5-ECC9F3942E4B}">
              <a14:imgProps xmlns:a14="http://schemas.microsoft.com/office/drawing/2010/main">
                <a14:imgLayer r:embed="rId57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14625" y="69618225"/>
          <a:ext cx="2419350" cy="601287"/>
        </a:xfrm>
        <a:prstGeom prst="rect">
          <a:avLst/>
        </a:prstGeom>
      </xdr:spPr>
    </xdr:pic>
    <xdr:clientData/>
  </xdr:twoCellAnchor>
  <xdr:twoCellAnchor editAs="oneCell">
    <xdr:from>
      <xdr:col>5</xdr:col>
      <xdr:colOff>481100</xdr:colOff>
      <xdr:row>0</xdr:row>
      <xdr:rowOff>79329</xdr:rowOff>
    </xdr:from>
    <xdr:to>
      <xdr:col>5</xdr:col>
      <xdr:colOff>2667000</xdr:colOff>
      <xdr:row>6</xdr:row>
      <xdr:rowOff>189934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8DDB8B07-8858-828D-2E51-1499841EE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BEBA8EAE-BF5A-486C-A8C5-ECC9F3942E4B}">
              <a14:imgProps xmlns:a14="http://schemas.microsoft.com/office/drawing/2010/main">
                <a14:imgLayer r:embed="rId59">
                  <a14:imgEffect>
                    <a14:sharpenSoften amount="50000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073275" y="79329"/>
          <a:ext cx="2185900" cy="3149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37</xdr:row>
      <xdr:rowOff>200025</xdr:rowOff>
    </xdr:from>
    <xdr:to>
      <xdr:col>2</xdr:col>
      <xdr:colOff>2386011</xdr:colOff>
      <xdr:row>37</xdr:row>
      <xdr:rowOff>1187663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C9BFFE9B-21B5-4867-9043-6F84DCF2D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1675" y="15963900"/>
          <a:ext cx="2176461" cy="98763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33</xdr:row>
      <xdr:rowOff>152400</xdr:rowOff>
    </xdr:from>
    <xdr:to>
      <xdr:col>2</xdr:col>
      <xdr:colOff>2067444</xdr:colOff>
      <xdr:row>33</xdr:row>
      <xdr:rowOff>1140038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A03A8919-216C-4F47-A6A7-EA744B234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8375" y="8620125"/>
          <a:ext cx="1591194" cy="987638"/>
        </a:xfrm>
        <a:prstGeom prst="rect">
          <a:avLst/>
        </a:prstGeom>
      </xdr:spPr>
    </xdr:pic>
    <xdr:clientData/>
  </xdr:twoCellAnchor>
  <xdr:twoCellAnchor editAs="oneCell">
    <xdr:from>
      <xdr:col>2</xdr:col>
      <xdr:colOff>496358</xdr:colOff>
      <xdr:row>34</xdr:row>
      <xdr:rowOff>446617</xdr:rowOff>
    </xdr:from>
    <xdr:to>
      <xdr:col>2</xdr:col>
      <xdr:colOff>2087552</xdr:colOff>
      <xdr:row>34</xdr:row>
      <xdr:rowOff>1428158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200E9CDA-9F2C-402A-8DFF-EC2132B74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63775" y="10807700"/>
          <a:ext cx="1591194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35</xdr:row>
      <xdr:rowOff>498474</xdr:rowOff>
    </xdr:from>
    <xdr:to>
      <xdr:col>2</xdr:col>
      <xdr:colOff>2073794</xdr:colOff>
      <xdr:row>35</xdr:row>
      <xdr:rowOff>1461725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53B92C0-6A6A-409E-A6C8-F5477C059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50017" y="12648141"/>
          <a:ext cx="1591194" cy="963251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485775</xdr:colOff>
      <xdr:row>36</xdr:row>
      <xdr:rowOff>590550</xdr:rowOff>
    </xdr:from>
    <xdr:to>
      <xdr:col>2</xdr:col>
      <xdr:colOff>2076969</xdr:colOff>
      <xdr:row>36</xdr:row>
      <xdr:rowOff>1578188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2DACF533-6240-4F99-AE8B-F3603F9BB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47900" y="15687675"/>
          <a:ext cx="1591194" cy="987638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400050</xdr:colOff>
      <xdr:row>38</xdr:row>
      <xdr:rowOff>600075</xdr:rowOff>
    </xdr:from>
    <xdr:to>
      <xdr:col>2</xdr:col>
      <xdr:colOff>2454580</xdr:colOff>
      <xdr:row>38</xdr:row>
      <xdr:rowOff>1551133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64AF8F06-9E77-4AB4-BE53-AE69E894E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62175" y="17449800"/>
          <a:ext cx="2054530" cy="951058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39</xdr:row>
      <xdr:rowOff>590550</xdr:rowOff>
    </xdr:from>
    <xdr:to>
      <xdr:col>2</xdr:col>
      <xdr:colOff>2359330</xdr:colOff>
      <xdr:row>39</xdr:row>
      <xdr:rowOff>1565995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2F3DAE1-09F9-4940-9233-159115CF0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66925" y="19392900"/>
          <a:ext cx="2054530" cy="975445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40</xdr:row>
      <xdr:rowOff>609600</xdr:rowOff>
    </xdr:from>
    <xdr:to>
      <xdr:col>2</xdr:col>
      <xdr:colOff>2330755</xdr:colOff>
      <xdr:row>40</xdr:row>
      <xdr:rowOff>1591141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C41E4863-6D05-4DB1-B2E1-03BEECBDD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38350" y="21383625"/>
          <a:ext cx="205453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51</xdr:row>
      <xdr:rowOff>200025</xdr:rowOff>
    </xdr:from>
    <xdr:to>
      <xdr:col>2</xdr:col>
      <xdr:colOff>1354937</xdr:colOff>
      <xdr:row>52</xdr:row>
      <xdr:rowOff>1096321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A789956B-702E-42C8-8A1E-73FCF6283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52625" y="42462450"/>
          <a:ext cx="1164437" cy="2115495"/>
        </a:xfrm>
        <a:prstGeom prst="rect">
          <a:avLst/>
        </a:prstGeom>
      </xdr:spPr>
    </xdr:pic>
    <xdr:clientData/>
  </xdr:twoCellAnchor>
  <xdr:twoCellAnchor editAs="oneCell">
    <xdr:from>
      <xdr:col>2</xdr:col>
      <xdr:colOff>357717</xdr:colOff>
      <xdr:row>3</xdr:row>
      <xdr:rowOff>185208</xdr:rowOff>
    </xdr:from>
    <xdr:to>
      <xdr:col>2</xdr:col>
      <xdr:colOff>2125710</xdr:colOff>
      <xdr:row>15</xdr:row>
      <xdr:rowOff>65379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B7B97335-8B26-4E1E-A894-41C417B3A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25134" y="1994958"/>
          <a:ext cx="1767993" cy="2674171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0</xdr:row>
      <xdr:rowOff>209550</xdr:rowOff>
    </xdr:from>
    <xdr:to>
      <xdr:col>5</xdr:col>
      <xdr:colOff>4939004</xdr:colOff>
      <xdr:row>10</xdr:row>
      <xdr:rowOff>19050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54F4EFFD-021B-4C1E-B300-6B54897B8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477750" y="209550"/>
          <a:ext cx="4815179" cy="3219450"/>
        </a:xfrm>
        <a:prstGeom prst="rect">
          <a:avLst/>
        </a:prstGeom>
      </xdr:spPr>
    </xdr:pic>
    <xdr:clientData/>
  </xdr:twoCellAnchor>
  <xdr:twoCellAnchor editAs="oneCell">
    <xdr:from>
      <xdr:col>2</xdr:col>
      <xdr:colOff>811741</xdr:colOff>
      <xdr:row>54</xdr:row>
      <xdr:rowOff>115359</xdr:rowOff>
    </xdr:from>
    <xdr:to>
      <xdr:col>2</xdr:col>
      <xdr:colOff>1421394</xdr:colOff>
      <xdr:row>54</xdr:row>
      <xdr:rowOff>1816290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A878B5E3-B7AF-441E-9C03-242EFA9A9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579158" y="34341859"/>
          <a:ext cx="609653" cy="1700931"/>
        </a:xfrm>
        <a:prstGeom prst="rect">
          <a:avLst/>
        </a:prstGeom>
      </xdr:spPr>
    </xdr:pic>
    <xdr:clientData/>
  </xdr:twoCellAnchor>
  <xdr:twoCellAnchor editAs="oneCell">
    <xdr:from>
      <xdr:col>2</xdr:col>
      <xdr:colOff>1371600</xdr:colOff>
      <xdr:row>52</xdr:row>
      <xdr:rowOff>209550</xdr:rowOff>
    </xdr:from>
    <xdr:to>
      <xdr:col>2</xdr:col>
      <xdr:colOff>2468975</xdr:colOff>
      <xdr:row>53</xdr:row>
      <xdr:rowOff>1099748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75BE9362-E93E-469C-8258-0643043CE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133725" y="24203025"/>
          <a:ext cx="1097375" cy="2109399"/>
        </a:xfrm>
        <a:prstGeom prst="rect">
          <a:avLst/>
        </a:prstGeom>
      </xdr:spPr>
    </xdr:pic>
    <xdr:clientData/>
  </xdr:twoCellAnchor>
  <xdr:twoCellAnchor editAs="oneCell">
    <xdr:from>
      <xdr:col>2</xdr:col>
      <xdr:colOff>495299</xdr:colOff>
      <xdr:row>41</xdr:row>
      <xdr:rowOff>476250</xdr:rowOff>
    </xdr:from>
    <xdr:to>
      <xdr:col>2</xdr:col>
      <xdr:colOff>2209800</xdr:colOff>
      <xdr:row>42</xdr:row>
      <xdr:rowOff>478547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409FD267-171F-4FEC-B326-DE8A74699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57424" y="23221950"/>
          <a:ext cx="1714501" cy="792872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476249</xdr:colOff>
      <xdr:row>43</xdr:row>
      <xdr:rowOff>180974</xdr:rowOff>
    </xdr:from>
    <xdr:to>
      <xdr:col>2</xdr:col>
      <xdr:colOff>2146550</xdr:colOff>
      <xdr:row>44</xdr:row>
      <xdr:rowOff>638174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E831C2C8-DF50-4C1D-AD89-A21948A7C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38374" y="24507824"/>
          <a:ext cx="1670301" cy="1247775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390524</xdr:colOff>
      <xdr:row>45</xdr:row>
      <xdr:rowOff>76200</xdr:rowOff>
    </xdr:from>
    <xdr:to>
      <xdr:col>2</xdr:col>
      <xdr:colOff>2169741</xdr:colOff>
      <xdr:row>47</xdr:row>
      <xdr:rowOff>0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AF7DF401-99CE-4171-A93E-6E20DC8BF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52649" y="25984200"/>
          <a:ext cx="1779217" cy="1504950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47</xdr:row>
      <xdr:rowOff>104775</xdr:rowOff>
    </xdr:from>
    <xdr:to>
      <xdr:col>2</xdr:col>
      <xdr:colOff>2149929</xdr:colOff>
      <xdr:row>48</xdr:row>
      <xdr:rowOff>695325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3FDCC753-3218-41F0-8C74-039D296E8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190750" y="27593925"/>
          <a:ext cx="1721304" cy="1381125"/>
        </a:xfrm>
        <a:prstGeom prst="rect">
          <a:avLst/>
        </a:prstGeom>
      </xdr:spPr>
    </xdr:pic>
    <xdr:clientData/>
  </xdr:twoCellAnchor>
  <xdr:twoCellAnchor editAs="oneCell">
    <xdr:from>
      <xdr:col>2</xdr:col>
      <xdr:colOff>402168</xdr:colOff>
      <xdr:row>55</xdr:row>
      <xdr:rowOff>206819</xdr:rowOff>
    </xdr:from>
    <xdr:to>
      <xdr:col>2</xdr:col>
      <xdr:colOff>1576918</xdr:colOff>
      <xdr:row>55</xdr:row>
      <xdr:rowOff>2002941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466D691-7598-4B80-940A-31C2180EC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9585" y="36327736"/>
          <a:ext cx="1174750" cy="17961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kbarsenal.r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kbarsena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F100"/>
  <sheetViews>
    <sheetView tabSelected="1" zoomScaleNormal="100" workbookViewId="0">
      <selection activeCell="G10" sqref="G10"/>
    </sheetView>
  </sheetViews>
  <sheetFormatPr defaultColWidth="9.140625" defaultRowHeight="18" x14ac:dyDescent="0.25"/>
  <cols>
    <col min="1" max="1" width="9.140625" style="2"/>
    <col min="2" max="2" width="30.42578125" style="2" customWidth="1"/>
    <col min="3" max="3" width="39.42578125" style="2" customWidth="1"/>
    <col min="4" max="4" width="99" style="2" customWidth="1"/>
    <col min="5" max="5" width="25.85546875" style="9" customWidth="1"/>
    <col min="6" max="6" width="41.7109375" style="2" customWidth="1"/>
    <col min="7" max="7" width="11.42578125" style="2" customWidth="1"/>
    <col min="8" max="8" width="16.85546875" style="2" customWidth="1"/>
    <col min="9" max="16384" width="9.140625" style="2"/>
  </cols>
  <sheetData>
    <row r="1" spans="1:6" s="3" customFormat="1" ht="44.25" customHeight="1" x14ac:dyDescent="0.25">
      <c r="A1" s="63" t="s">
        <v>214</v>
      </c>
      <c r="B1" s="64"/>
      <c r="C1" s="64"/>
      <c r="D1" s="65"/>
      <c r="E1" s="61" t="s">
        <v>90</v>
      </c>
    </row>
    <row r="2" spans="1:6" s="3" customFormat="1" ht="80.25" customHeight="1" x14ac:dyDescent="0.25">
      <c r="A2" s="66" t="s">
        <v>213</v>
      </c>
      <c r="B2" s="67"/>
      <c r="C2" s="67"/>
      <c r="D2" s="68"/>
      <c r="E2" s="62"/>
    </row>
    <row r="3" spans="1:6" s="3" customFormat="1" ht="31.5" customHeight="1" x14ac:dyDescent="0.25">
      <c r="A3" s="51" t="s">
        <v>117</v>
      </c>
      <c r="B3" s="52" t="s">
        <v>118</v>
      </c>
      <c r="C3" s="52" t="s">
        <v>155</v>
      </c>
      <c r="D3" s="53" t="s">
        <v>190</v>
      </c>
      <c r="E3" s="54" t="s">
        <v>119</v>
      </c>
    </row>
    <row r="4" spans="1:6" s="3" customFormat="1" ht="27.75" customHeight="1" x14ac:dyDescent="0.25">
      <c r="A4" s="6">
        <v>1</v>
      </c>
      <c r="B4" s="13" t="s">
        <v>35</v>
      </c>
      <c r="C4" s="14"/>
      <c r="D4" s="8" t="s">
        <v>69</v>
      </c>
      <c r="E4" s="16">
        <v>12314.01034285714</v>
      </c>
      <c r="F4" s="55"/>
    </row>
    <row r="5" spans="1:6" s="3" customFormat="1" ht="27.75" customHeight="1" x14ac:dyDescent="0.25">
      <c r="A5" s="6">
        <v>2</v>
      </c>
      <c r="B5" s="13" t="s">
        <v>36</v>
      </c>
      <c r="C5" s="14"/>
      <c r="D5" s="8" t="s">
        <v>158</v>
      </c>
      <c r="E5" s="16">
        <v>23819.171819142859</v>
      </c>
    </row>
    <row r="6" spans="1:6" s="3" customFormat="1" ht="27.75" customHeight="1" x14ac:dyDescent="0.25">
      <c r="A6" s="6">
        <v>3</v>
      </c>
      <c r="B6" s="13" t="s">
        <v>37</v>
      </c>
      <c r="C6" s="14"/>
      <c r="D6" s="8" t="s">
        <v>70</v>
      </c>
      <c r="E6" s="16">
        <v>2739.216857142857</v>
      </c>
    </row>
    <row r="7" spans="1:6" s="3" customFormat="1" ht="27.75" customHeight="1" x14ac:dyDescent="0.25">
      <c r="A7" s="6">
        <v>4</v>
      </c>
      <c r="B7" s="13" t="s">
        <v>39</v>
      </c>
      <c r="C7" s="14"/>
      <c r="D7" s="8" t="s">
        <v>71</v>
      </c>
      <c r="E7" s="16">
        <v>1771.6139999999998</v>
      </c>
    </row>
    <row r="8" spans="1:6" s="3" customFormat="1" ht="27.75" customHeight="1" x14ac:dyDescent="0.25">
      <c r="A8" s="6">
        <v>5</v>
      </c>
      <c r="B8" s="13" t="s">
        <v>38</v>
      </c>
      <c r="C8" s="14"/>
      <c r="D8" s="8" t="s">
        <v>68</v>
      </c>
      <c r="E8" s="16">
        <v>884.79</v>
      </c>
    </row>
    <row r="9" spans="1:6" s="3" customFormat="1" ht="27.75" customHeight="1" x14ac:dyDescent="0.25">
      <c r="A9" s="6">
        <v>6</v>
      </c>
      <c r="B9" s="13" t="s">
        <v>57</v>
      </c>
      <c r="C9" s="2"/>
      <c r="D9" s="8" t="s">
        <v>85</v>
      </c>
      <c r="E9" s="16">
        <v>5225.8544999999995</v>
      </c>
    </row>
    <row r="10" spans="1:6" s="3" customFormat="1" ht="27.75" customHeight="1" x14ac:dyDescent="0.25">
      <c r="A10" s="6">
        <v>7</v>
      </c>
      <c r="B10" s="13" t="s">
        <v>58</v>
      </c>
      <c r="C10" s="14"/>
      <c r="D10" s="8" t="s">
        <v>86</v>
      </c>
      <c r="E10" s="16">
        <v>6434.5589999999993</v>
      </c>
    </row>
    <row r="11" spans="1:6" s="3" customFormat="1" ht="27.75" customHeight="1" x14ac:dyDescent="0.25">
      <c r="A11" s="6">
        <v>8</v>
      </c>
      <c r="B11" s="13" t="s">
        <v>59</v>
      </c>
      <c r="C11" s="14"/>
      <c r="D11" s="8" t="s">
        <v>87</v>
      </c>
      <c r="E11" s="16">
        <v>8073.9629999999988</v>
      </c>
    </row>
    <row r="12" spans="1:6" s="3" customFormat="1" ht="27.75" customHeight="1" x14ac:dyDescent="0.25">
      <c r="A12" s="6">
        <v>9</v>
      </c>
      <c r="B12" s="13" t="s">
        <v>60</v>
      </c>
      <c r="C12" s="14"/>
      <c r="D12" s="8" t="s">
        <v>88</v>
      </c>
      <c r="E12" s="16">
        <v>9262.8359999999993</v>
      </c>
    </row>
    <row r="13" spans="1:6" s="3" customFormat="1" ht="27.75" customHeight="1" x14ac:dyDescent="0.25">
      <c r="A13" s="6">
        <v>10</v>
      </c>
      <c r="B13" s="13" t="s">
        <v>61</v>
      </c>
      <c r="C13" s="14"/>
      <c r="D13" s="8" t="s">
        <v>89</v>
      </c>
      <c r="E13" s="16">
        <v>10451.708999999999</v>
      </c>
    </row>
    <row r="14" spans="1:6" s="3" customFormat="1" ht="27.75" customHeight="1" x14ac:dyDescent="0.25">
      <c r="A14" s="6">
        <v>11</v>
      </c>
      <c r="B14" s="14" t="s">
        <v>53</v>
      </c>
      <c r="C14" s="2"/>
      <c r="D14" s="8" t="s">
        <v>52</v>
      </c>
      <c r="E14" s="16">
        <v>3096.3291428571424</v>
      </c>
    </row>
    <row r="15" spans="1:6" s="3" customFormat="1" ht="27.75" customHeight="1" x14ac:dyDescent="0.25">
      <c r="A15" s="6">
        <v>12</v>
      </c>
      <c r="B15" s="14" t="s">
        <v>48</v>
      </c>
      <c r="C15" s="15"/>
      <c r="D15" s="8" t="s">
        <v>50</v>
      </c>
      <c r="E15" s="16">
        <v>2580.2742857142857</v>
      </c>
    </row>
    <row r="16" spans="1:6" s="3" customFormat="1" ht="27.75" customHeight="1" x14ac:dyDescent="0.25">
      <c r="A16" s="6">
        <v>13</v>
      </c>
      <c r="B16" s="14" t="s">
        <v>40</v>
      </c>
      <c r="C16" s="15"/>
      <c r="D16" s="8" t="s">
        <v>46</v>
      </c>
      <c r="E16" s="16">
        <v>3096.3291428571424</v>
      </c>
    </row>
    <row r="17" spans="1:6" s="3" customFormat="1" ht="27.75" customHeight="1" x14ac:dyDescent="0.25">
      <c r="A17" s="6">
        <v>14</v>
      </c>
      <c r="B17" s="14" t="s">
        <v>49</v>
      </c>
      <c r="C17" s="15"/>
      <c r="D17" s="8" t="s">
        <v>51</v>
      </c>
      <c r="E17" s="16">
        <v>3591.462857142857</v>
      </c>
    </row>
    <row r="18" spans="1:6" s="3" customFormat="1" ht="27.75" customHeight="1" x14ac:dyDescent="0.25">
      <c r="A18" s="6">
        <v>15</v>
      </c>
      <c r="B18" s="14" t="s">
        <v>41</v>
      </c>
      <c r="C18" s="15"/>
      <c r="D18" s="8" t="s">
        <v>47</v>
      </c>
      <c r="E18" s="16">
        <v>3994.194857142857</v>
      </c>
    </row>
    <row r="19" spans="1:6" s="3" customFormat="1" ht="27.75" customHeight="1" x14ac:dyDescent="0.25">
      <c r="A19" s="6">
        <v>16</v>
      </c>
      <c r="B19" s="7" t="s">
        <v>56</v>
      </c>
      <c r="C19" s="7"/>
      <c r="D19" s="8" t="s">
        <v>62</v>
      </c>
      <c r="E19" s="16">
        <v>5161.2749999999996</v>
      </c>
    </row>
    <row r="20" spans="1:6" s="3" customFormat="1" ht="27.75" customHeight="1" x14ac:dyDescent="0.25">
      <c r="A20" s="6">
        <v>17</v>
      </c>
      <c r="B20" s="15" t="s">
        <v>162</v>
      </c>
      <c r="C20" s="7"/>
      <c r="D20" s="15" t="s">
        <v>180</v>
      </c>
      <c r="E20" s="16">
        <v>8135.9999999999991</v>
      </c>
    </row>
    <row r="21" spans="1:6" s="3" customFormat="1" ht="27.75" customHeight="1" x14ac:dyDescent="0.25">
      <c r="A21" s="6">
        <v>18</v>
      </c>
      <c r="B21" s="15" t="s">
        <v>55</v>
      </c>
      <c r="C21" s="7"/>
      <c r="D21" s="15" t="s">
        <v>179</v>
      </c>
      <c r="E21" s="16">
        <v>8135.9999999999991</v>
      </c>
    </row>
    <row r="22" spans="1:6" ht="27.75" customHeight="1" x14ac:dyDescent="0.25">
      <c r="A22" s="6">
        <v>19</v>
      </c>
      <c r="B22" s="48" t="s">
        <v>15</v>
      </c>
      <c r="C22" s="33"/>
      <c r="D22" s="49" t="s">
        <v>79</v>
      </c>
      <c r="E22" s="22">
        <v>720</v>
      </c>
    </row>
    <row r="23" spans="1:6" s="3" customFormat="1" ht="27.75" customHeight="1" x14ac:dyDescent="0.25">
      <c r="A23" s="6">
        <v>20</v>
      </c>
      <c r="B23" s="48" t="s">
        <v>159</v>
      </c>
      <c r="C23" s="15"/>
      <c r="D23" s="8" t="s">
        <v>131</v>
      </c>
      <c r="E23" s="16">
        <v>310</v>
      </c>
    </row>
    <row r="24" spans="1:6" s="3" customFormat="1" ht="27.75" customHeight="1" x14ac:dyDescent="0.25">
      <c r="A24" s="6">
        <v>21</v>
      </c>
      <c r="B24" s="14" t="s">
        <v>44</v>
      </c>
      <c r="C24" s="15"/>
      <c r="D24" s="8" t="s">
        <v>42</v>
      </c>
      <c r="E24" s="16">
        <v>620</v>
      </c>
    </row>
    <row r="25" spans="1:6" s="3" customFormat="1" ht="27.75" customHeight="1" x14ac:dyDescent="0.25">
      <c r="A25" s="6">
        <v>22</v>
      </c>
      <c r="B25" s="14" t="s">
        <v>160</v>
      </c>
      <c r="C25" s="15"/>
      <c r="D25" s="8" t="s">
        <v>132</v>
      </c>
      <c r="E25" s="16">
        <v>430</v>
      </c>
    </row>
    <row r="26" spans="1:6" s="3" customFormat="1" ht="27.75" customHeight="1" x14ac:dyDescent="0.25">
      <c r="A26" s="6">
        <v>23</v>
      </c>
      <c r="B26" s="14" t="s">
        <v>45</v>
      </c>
      <c r="C26" s="15"/>
      <c r="D26" s="8" t="s">
        <v>43</v>
      </c>
      <c r="E26" s="16">
        <v>860</v>
      </c>
    </row>
    <row r="27" spans="1:6" ht="35.25" customHeight="1" x14ac:dyDescent="0.25">
      <c r="A27" s="6">
        <v>24</v>
      </c>
      <c r="B27" s="50" t="s">
        <v>63</v>
      </c>
      <c r="C27" s="10"/>
      <c r="D27" s="11" t="s">
        <v>195</v>
      </c>
      <c r="E27" s="16">
        <v>871.56899999999996</v>
      </c>
      <c r="F27" s="3"/>
    </row>
    <row r="28" spans="1:6" ht="35.25" customHeight="1" x14ac:dyDescent="0.25">
      <c r="A28" s="6">
        <v>25</v>
      </c>
      <c r="B28" s="50" t="s">
        <v>16</v>
      </c>
      <c r="C28" s="10"/>
      <c r="D28" s="11" t="s">
        <v>196</v>
      </c>
      <c r="E28" s="16">
        <v>1088.1899999999998</v>
      </c>
      <c r="F28" s="3"/>
    </row>
    <row r="29" spans="1:6" ht="35.25" customHeight="1" x14ac:dyDescent="0.25">
      <c r="A29" s="6">
        <v>26</v>
      </c>
      <c r="B29" s="50" t="s">
        <v>17</v>
      </c>
      <c r="C29" s="10"/>
      <c r="D29" s="11" t="s">
        <v>197</v>
      </c>
      <c r="E29" s="16">
        <v>1424.8169999999998</v>
      </c>
      <c r="F29" s="3"/>
    </row>
    <row r="30" spans="1:6" ht="35.25" customHeight="1" x14ac:dyDescent="0.25">
      <c r="A30" s="6">
        <v>27</v>
      </c>
      <c r="B30" s="50" t="s">
        <v>64</v>
      </c>
      <c r="C30" s="10"/>
      <c r="D30" s="11" t="s">
        <v>198</v>
      </c>
      <c r="E30" s="16">
        <v>1586.5199999999998</v>
      </c>
      <c r="F30" s="3"/>
    </row>
    <row r="31" spans="1:6" s="3" customFormat="1" ht="43.5" customHeight="1" x14ac:dyDescent="0.25">
      <c r="A31" s="51" t="s">
        <v>117</v>
      </c>
      <c r="B31" s="52" t="s">
        <v>118</v>
      </c>
      <c r="C31" s="52" t="s">
        <v>155</v>
      </c>
      <c r="D31" s="53" t="s">
        <v>191</v>
      </c>
      <c r="E31" s="54" t="s">
        <v>119</v>
      </c>
    </row>
    <row r="32" spans="1:6" s="3" customFormat="1" ht="102.75" customHeight="1" x14ac:dyDescent="0.25">
      <c r="A32" s="19">
        <v>1</v>
      </c>
      <c r="B32" s="18" t="s">
        <v>65</v>
      </c>
      <c r="C32" s="17"/>
      <c r="D32" s="1" t="s">
        <v>92</v>
      </c>
      <c r="E32" s="16">
        <f>E9+E7*2+E6</f>
        <v>11508.299357142856</v>
      </c>
    </row>
    <row r="33" spans="1:5" s="3" customFormat="1" ht="120.75" customHeight="1" x14ac:dyDescent="0.25">
      <c r="A33" s="19">
        <v>2</v>
      </c>
      <c r="B33" s="18" t="s">
        <v>74</v>
      </c>
      <c r="C33" s="17"/>
      <c r="D33" s="1" t="s">
        <v>72</v>
      </c>
      <c r="E33" s="16">
        <f>E9+E7+E4</f>
        <v>19311.478842857141</v>
      </c>
    </row>
    <row r="34" spans="1:5" s="3" customFormat="1" ht="110.25" customHeight="1" x14ac:dyDescent="0.25">
      <c r="A34" s="19">
        <v>3</v>
      </c>
      <c r="B34" s="18" t="s">
        <v>75</v>
      </c>
      <c r="C34" s="17"/>
      <c r="D34" s="1" t="s">
        <v>216</v>
      </c>
      <c r="E34" s="16">
        <f>E5+E7+E9</f>
        <v>30816.640319142862</v>
      </c>
    </row>
    <row r="35" spans="1:5" s="3" customFormat="1" ht="132" customHeight="1" x14ac:dyDescent="0.25">
      <c r="A35" s="19">
        <v>4</v>
      </c>
      <c r="B35" s="18" t="s">
        <v>76</v>
      </c>
      <c r="C35" s="17"/>
      <c r="D35" s="1" t="s">
        <v>73</v>
      </c>
      <c r="E35" s="16">
        <f>E4*2+E9</f>
        <v>29853.875185714278</v>
      </c>
    </row>
    <row r="36" spans="1:5" s="3" customFormat="1" ht="138" customHeight="1" x14ac:dyDescent="0.25">
      <c r="A36" s="19">
        <v>5</v>
      </c>
      <c r="B36" s="18" t="s">
        <v>77</v>
      </c>
      <c r="C36" s="17"/>
      <c r="D36" s="1" t="s">
        <v>217</v>
      </c>
      <c r="E36" s="16">
        <f>E4+E5+E9</f>
        <v>41359.036661999999</v>
      </c>
    </row>
    <row r="37" spans="1:5" s="3" customFormat="1" ht="102.75" customHeight="1" x14ac:dyDescent="0.25">
      <c r="A37" s="19">
        <v>6</v>
      </c>
      <c r="B37" s="18" t="s">
        <v>78</v>
      </c>
      <c r="C37" s="17"/>
      <c r="D37" s="1" t="s">
        <v>218</v>
      </c>
      <c r="E37" s="16">
        <f>E5*2+E9</f>
        <v>52864.198138285719</v>
      </c>
    </row>
    <row r="38" spans="1:5" s="3" customFormat="1" ht="101.25" customHeight="1" x14ac:dyDescent="0.25">
      <c r="A38" s="19">
        <v>7</v>
      </c>
      <c r="B38" s="1" t="s">
        <v>1</v>
      </c>
      <c r="C38" s="4"/>
      <c r="D38" s="1" t="s">
        <v>93</v>
      </c>
      <c r="E38" s="16">
        <f>E7*2+E8+E10</f>
        <v>10862.576999999999</v>
      </c>
    </row>
    <row r="39" spans="1:5" ht="135.75" customHeight="1" x14ac:dyDescent="0.25">
      <c r="A39" s="19">
        <v>8</v>
      </c>
      <c r="B39" s="1" t="s">
        <v>0</v>
      </c>
      <c r="C39" s="4"/>
      <c r="D39" s="1" t="s">
        <v>66</v>
      </c>
      <c r="E39" s="16">
        <f>E10+E4+E6+E7</f>
        <v>23259.400199999996</v>
      </c>
    </row>
    <row r="40" spans="1:5" ht="126.75" customHeight="1" x14ac:dyDescent="0.25">
      <c r="A40" s="19">
        <v>9</v>
      </c>
      <c r="B40" s="1" t="s">
        <v>2</v>
      </c>
      <c r="C40" s="6"/>
      <c r="D40" s="1" t="s">
        <v>67</v>
      </c>
      <c r="E40" s="16">
        <f>E5+E6+E7+E10</f>
        <v>34764.561676285717</v>
      </c>
    </row>
    <row r="41" spans="1:5" ht="141" customHeight="1" x14ac:dyDescent="0.25">
      <c r="A41" s="19">
        <v>10</v>
      </c>
      <c r="B41" s="1" t="s">
        <v>3</v>
      </c>
      <c r="C41" s="6"/>
      <c r="D41" s="1" t="s">
        <v>219</v>
      </c>
      <c r="E41" s="16">
        <f>E4+E5+E10</f>
        <v>42567.741161999998</v>
      </c>
    </row>
    <row r="42" spans="1:5" ht="125.25" customHeight="1" x14ac:dyDescent="0.25">
      <c r="A42" s="19">
        <v>11</v>
      </c>
      <c r="B42" s="1" t="s">
        <v>4</v>
      </c>
      <c r="C42" s="7"/>
      <c r="D42" s="1" t="s">
        <v>91</v>
      </c>
      <c r="E42" s="16">
        <f>E4*2+E6+E12</f>
        <v>36630.073542857135</v>
      </c>
    </row>
    <row r="43" spans="1:5" ht="144" x14ac:dyDescent="0.25">
      <c r="A43" s="19">
        <v>12</v>
      </c>
      <c r="B43" s="1" t="s">
        <v>5</v>
      </c>
      <c r="C43" s="7"/>
      <c r="D43" s="1" t="s">
        <v>220</v>
      </c>
      <c r="E43" s="16">
        <f>E4+E5+E6+E12</f>
        <v>48135.235019142856</v>
      </c>
    </row>
    <row r="44" spans="1:5" ht="139.5" customHeight="1" thickBot="1" x14ac:dyDescent="0.3">
      <c r="A44" s="19">
        <v>13</v>
      </c>
      <c r="B44" s="20" t="s">
        <v>6</v>
      </c>
      <c r="C44" s="10"/>
      <c r="D44" s="20" t="s">
        <v>221</v>
      </c>
      <c r="E44" s="21">
        <f>E5*2+E6+E12</f>
        <v>59640.396495428577</v>
      </c>
    </row>
    <row r="45" spans="1:5" ht="43.5" customHeight="1" x14ac:dyDescent="0.25">
      <c r="A45" s="23">
        <v>14</v>
      </c>
      <c r="B45" s="24" t="s">
        <v>95</v>
      </c>
      <c r="C45" s="69"/>
      <c r="D45" s="25" t="s">
        <v>94</v>
      </c>
      <c r="E45" s="26">
        <f>E15+E24</f>
        <v>3200.2742857142857</v>
      </c>
    </row>
    <row r="46" spans="1:5" ht="45" customHeight="1" x14ac:dyDescent="0.25">
      <c r="A46" s="27">
        <v>15</v>
      </c>
      <c r="B46" s="12" t="s">
        <v>7</v>
      </c>
      <c r="C46" s="70"/>
      <c r="D46" s="11" t="s">
        <v>11</v>
      </c>
      <c r="E46" s="28">
        <f>E16+E24</f>
        <v>3716.3291428571424</v>
      </c>
    </row>
    <row r="47" spans="1:5" ht="36" customHeight="1" thickBot="1" x14ac:dyDescent="0.3">
      <c r="A47" s="29">
        <v>16</v>
      </c>
      <c r="B47" s="30" t="s">
        <v>8</v>
      </c>
      <c r="C47" s="71"/>
      <c r="D47" s="31" t="s">
        <v>12</v>
      </c>
      <c r="E47" s="32">
        <f>E18+E24</f>
        <v>4614.1948571428566</v>
      </c>
    </row>
    <row r="48" spans="1:5" ht="36" customHeight="1" x14ac:dyDescent="0.25">
      <c r="A48" s="23">
        <v>17</v>
      </c>
      <c r="B48" s="24" t="s">
        <v>96</v>
      </c>
      <c r="C48" s="69"/>
      <c r="D48" s="25" t="s">
        <v>98</v>
      </c>
      <c r="E48" s="26">
        <f>E15*2+E24+E26</f>
        <v>6640.5485714285714</v>
      </c>
    </row>
    <row r="49" spans="1:6" ht="37.5" customHeight="1" x14ac:dyDescent="0.25">
      <c r="A49" s="27">
        <v>18</v>
      </c>
      <c r="B49" s="12" t="s">
        <v>9</v>
      </c>
      <c r="C49" s="70"/>
      <c r="D49" s="11" t="s">
        <v>13</v>
      </c>
      <c r="E49" s="28">
        <f>E16*2+E24+E26</f>
        <v>7672.6582857142848</v>
      </c>
    </row>
    <row r="50" spans="1:6" ht="55.5" customHeight="1" thickBot="1" x14ac:dyDescent="0.3">
      <c r="A50" s="29">
        <v>19</v>
      </c>
      <c r="B50" s="30" t="s">
        <v>10</v>
      </c>
      <c r="C50" s="71"/>
      <c r="D50" s="31" t="s">
        <v>14</v>
      </c>
      <c r="E50" s="32">
        <f>E18*2+E24+E26</f>
        <v>9468.3897142857131</v>
      </c>
      <c r="F50" s="34"/>
    </row>
    <row r="51" spans="1:6" ht="55.5" customHeight="1" x14ac:dyDescent="0.25">
      <c r="A51" s="23">
        <v>20</v>
      </c>
      <c r="B51" s="24" t="s">
        <v>97</v>
      </c>
      <c r="C51" s="69"/>
      <c r="D51" s="25" t="s">
        <v>187</v>
      </c>
      <c r="E51" s="26">
        <f>E48+E22+E27</f>
        <v>8232.117571428571</v>
      </c>
    </row>
    <row r="52" spans="1:6" ht="55.5" customHeight="1" x14ac:dyDescent="0.25">
      <c r="A52" s="27">
        <v>21</v>
      </c>
      <c r="B52" s="12" t="s">
        <v>83</v>
      </c>
      <c r="C52" s="70"/>
      <c r="D52" s="11" t="s">
        <v>188</v>
      </c>
      <c r="E52" s="28">
        <f>E49+E22+E28</f>
        <v>9480.8482857142862</v>
      </c>
    </row>
    <row r="53" spans="1:6" ht="60.75" customHeight="1" thickBot="1" x14ac:dyDescent="0.3">
      <c r="A53" s="29">
        <v>22</v>
      </c>
      <c r="B53" s="30" t="s">
        <v>84</v>
      </c>
      <c r="C53" s="71"/>
      <c r="D53" s="31" t="s">
        <v>189</v>
      </c>
      <c r="E53" s="32">
        <f>E50+E22+E29</f>
        <v>11613.206714285712</v>
      </c>
    </row>
    <row r="54" spans="1:6" ht="31.5" customHeight="1" x14ac:dyDescent="0.25">
      <c r="A54" s="59" t="s">
        <v>81</v>
      </c>
      <c r="B54" s="60"/>
      <c r="C54" s="60"/>
      <c r="D54" s="60"/>
      <c r="E54" s="60"/>
    </row>
    <row r="55" spans="1:6" ht="167.25" customHeight="1" x14ac:dyDescent="0.25">
      <c r="A55" s="19">
        <v>1</v>
      </c>
      <c r="B55" s="1" t="s">
        <v>202</v>
      </c>
      <c r="C55" s="7"/>
      <c r="D55" s="1" t="s">
        <v>222</v>
      </c>
      <c r="E55" s="16">
        <f>E4+E5+E9+E15*2+E24+E26+E21</f>
        <v>56135.585233428574</v>
      </c>
    </row>
    <row r="56" spans="1:6" ht="150.75" customHeight="1" x14ac:dyDescent="0.25">
      <c r="A56" s="19">
        <v>2</v>
      </c>
      <c r="B56" s="1" t="s">
        <v>199</v>
      </c>
      <c r="C56" s="7"/>
      <c r="D56" s="1" t="s">
        <v>223</v>
      </c>
      <c r="E56" s="16">
        <f>E4*2+E5+E11+E17*2+E24+E26</f>
        <v>65184.081219142856</v>
      </c>
    </row>
    <row r="57" spans="1:6" ht="141.75" customHeight="1" x14ac:dyDescent="0.25">
      <c r="A57" s="19">
        <v>3</v>
      </c>
      <c r="B57" s="1" t="s">
        <v>200</v>
      </c>
      <c r="C57" s="7"/>
      <c r="D57" s="1" t="s">
        <v>224</v>
      </c>
      <c r="E57" s="16">
        <f>E5*3+E11+E17*2+E24+E26</f>
        <v>88194.404171714297</v>
      </c>
    </row>
    <row r="58" spans="1:6" ht="180.75" customHeight="1" x14ac:dyDescent="0.25">
      <c r="A58" s="19"/>
      <c r="B58" s="1" t="s">
        <v>201</v>
      </c>
      <c r="C58" s="7"/>
      <c r="D58" s="1" t="s">
        <v>225</v>
      </c>
      <c r="E58" s="16">
        <f>E11+E4+E5*2+E24+E26+E17*2+E20*2</f>
        <v>92961.242695428562</v>
      </c>
    </row>
    <row r="59" spans="1:6" ht="164.25" customHeight="1" x14ac:dyDescent="0.25">
      <c r="A59" s="19">
        <v>4</v>
      </c>
      <c r="B59" s="1" t="s">
        <v>203</v>
      </c>
      <c r="C59" s="7"/>
      <c r="D59" s="1" t="s">
        <v>82</v>
      </c>
      <c r="E59" s="16">
        <f>E4*4+E13+E19*2+E21*2+E24+E26+E30</f>
        <v>89368.820371428563</v>
      </c>
    </row>
    <row r="60" spans="1:6" ht="198.75" customHeight="1" x14ac:dyDescent="0.25">
      <c r="A60" s="19">
        <v>5</v>
      </c>
      <c r="B60" s="1" t="s">
        <v>204</v>
      </c>
      <c r="C60" s="7"/>
      <c r="D60" s="1" t="s">
        <v>226</v>
      </c>
      <c r="E60" s="16">
        <f>E30+E4*2+E5*2+E13+E19*2+E21*2+E24+E26</f>
        <v>112379.143324</v>
      </c>
    </row>
    <row r="61" spans="1:6" ht="155.25" customHeight="1" x14ac:dyDescent="0.25">
      <c r="A61" s="19">
        <v>6</v>
      </c>
      <c r="B61" s="1" t="s">
        <v>205</v>
      </c>
      <c r="C61" s="7"/>
      <c r="D61" s="1" t="s">
        <v>227</v>
      </c>
      <c r="E61" s="16">
        <f>E30+E5*4+E13+E19*2+E21*2+E24+E26</f>
        <v>135389.46627657145</v>
      </c>
      <c r="F61" s="16"/>
    </row>
    <row r="62" spans="1:6" ht="31.5" customHeight="1" x14ac:dyDescent="0.25">
      <c r="A62" s="59" t="s">
        <v>80</v>
      </c>
      <c r="B62" s="60"/>
      <c r="C62" s="60"/>
      <c r="D62" s="60"/>
      <c r="E62" s="60"/>
    </row>
    <row r="63" spans="1:6" ht="70.5" customHeight="1" x14ac:dyDescent="0.25">
      <c r="A63" s="19">
        <v>1</v>
      </c>
      <c r="B63" s="12" t="s">
        <v>106</v>
      </c>
      <c r="C63" s="7"/>
      <c r="D63" s="1" t="s">
        <v>18</v>
      </c>
      <c r="E63" s="16">
        <v>300</v>
      </c>
    </row>
    <row r="64" spans="1:6" ht="70.5" customHeight="1" x14ac:dyDescent="0.25">
      <c r="A64" s="19">
        <v>2</v>
      </c>
      <c r="B64" s="12" t="s">
        <v>107</v>
      </c>
      <c r="C64" s="7"/>
      <c r="D64" s="1" t="s">
        <v>19</v>
      </c>
      <c r="E64" s="16">
        <v>290</v>
      </c>
    </row>
    <row r="65" spans="1:5" ht="70.5" customHeight="1" x14ac:dyDescent="0.25">
      <c r="A65" s="19">
        <v>3</v>
      </c>
      <c r="B65" s="12" t="s">
        <v>108</v>
      </c>
      <c r="C65" s="7"/>
      <c r="D65" s="1" t="s">
        <v>109</v>
      </c>
      <c r="E65" s="16">
        <v>380</v>
      </c>
    </row>
    <row r="66" spans="1:5" ht="70.5" customHeight="1" x14ac:dyDescent="0.25">
      <c r="A66" s="19">
        <v>4</v>
      </c>
      <c r="B66" s="12" t="s">
        <v>20</v>
      </c>
      <c r="C66" s="7"/>
      <c r="D66" s="1" t="s">
        <v>22</v>
      </c>
      <c r="E66" s="16">
        <v>360</v>
      </c>
    </row>
    <row r="67" spans="1:5" ht="70.5" customHeight="1" x14ac:dyDescent="0.25">
      <c r="A67" s="19">
        <v>5</v>
      </c>
      <c r="B67" s="12" t="s">
        <v>112</v>
      </c>
      <c r="C67" s="7"/>
      <c r="D67" s="1" t="s">
        <v>113</v>
      </c>
      <c r="E67" s="16">
        <v>300</v>
      </c>
    </row>
    <row r="68" spans="1:5" ht="70.5" customHeight="1" x14ac:dyDescent="0.25">
      <c r="A68" s="19">
        <v>6</v>
      </c>
      <c r="B68" s="12" t="s">
        <v>110</v>
      </c>
      <c r="C68" s="7"/>
      <c r="D68" s="1" t="s">
        <v>111</v>
      </c>
      <c r="E68" s="16">
        <v>330</v>
      </c>
    </row>
    <row r="69" spans="1:5" ht="70.5" customHeight="1" x14ac:dyDescent="0.25">
      <c r="A69" s="19">
        <v>7</v>
      </c>
      <c r="B69" s="12" t="s">
        <v>23</v>
      </c>
      <c r="C69" s="7"/>
      <c r="D69" s="1" t="s">
        <v>21</v>
      </c>
      <c r="E69" s="16">
        <v>450</v>
      </c>
    </row>
    <row r="70" spans="1:5" ht="54" customHeight="1" x14ac:dyDescent="0.25">
      <c r="A70" s="19">
        <v>8</v>
      </c>
      <c r="B70" s="12" t="s">
        <v>34</v>
      </c>
      <c r="C70" s="7"/>
      <c r="D70" s="1" t="s">
        <v>33</v>
      </c>
      <c r="E70" s="16">
        <v>705.79799999999989</v>
      </c>
    </row>
    <row r="71" spans="1:5" ht="53.25" customHeight="1" x14ac:dyDescent="0.25">
      <c r="A71" s="19">
        <v>9</v>
      </c>
      <c r="B71" s="12" t="s">
        <v>32</v>
      </c>
      <c r="C71" s="7"/>
      <c r="D71" s="1" t="s">
        <v>100</v>
      </c>
      <c r="E71" s="16">
        <v>470</v>
      </c>
    </row>
    <row r="72" spans="1:5" ht="78.75" customHeight="1" x14ac:dyDescent="0.25">
      <c r="A72" s="19">
        <v>10</v>
      </c>
      <c r="B72" s="12" t="s">
        <v>116</v>
      </c>
      <c r="C72" s="7"/>
      <c r="D72" s="1" t="s">
        <v>115</v>
      </c>
      <c r="E72" s="16">
        <v>600</v>
      </c>
    </row>
    <row r="73" spans="1:5" ht="65.25" customHeight="1" x14ac:dyDescent="0.25">
      <c r="A73" s="19">
        <v>11</v>
      </c>
      <c r="B73" s="12" t="s">
        <v>26</v>
      </c>
      <c r="C73" s="56"/>
      <c r="D73" s="1" t="s">
        <v>102</v>
      </c>
      <c r="E73" s="16">
        <v>500</v>
      </c>
    </row>
    <row r="74" spans="1:5" ht="75" customHeight="1" x14ac:dyDescent="0.25">
      <c r="A74" s="19">
        <v>12</v>
      </c>
      <c r="B74" s="12" t="s">
        <v>25</v>
      </c>
      <c r="C74" s="57"/>
      <c r="D74" s="1" t="s">
        <v>103</v>
      </c>
      <c r="E74" s="16">
        <v>400</v>
      </c>
    </row>
    <row r="75" spans="1:5" ht="69.75" customHeight="1" x14ac:dyDescent="0.25">
      <c r="A75" s="19">
        <v>13</v>
      </c>
      <c r="B75" s="12" t="s">
        <v>24</v>
      </c>
      <c r="C75" s="57"/>
      <c r="D75" s="1" t="s">
        <v>104</v>
      </c>
      <c r="E75" s="16">
        <v>300</v>
      </c>
    </row>
    <row r="76" spans="1:5" ht="64.5" customHeight="1" x14ac:dyDescent="0.25">
      <c r="A76" s="19">
        <v>14</v>
      </c>
      <c r="B76" s="12" t="s">
        <v>30</v>
      </c>
      <c r="C76" s="57"/>
      <c r="D76" s="1" t="s">
        <v>212</v>
      </c>
      <c r="E76" s="16">
        <v>300</v>
      </c>
    </row>
    <row r="77" spans="1:5" ht="53.25" customHeight="1" x14ac:dyDescent="0.25">
      <c r="A77" s="19">
        <v>15</v>
      </c>
      <c r="B77" s="12" t="s">
        <v>31</v>
      </c>
      <c r="C77" s="57"/>
      <c r="D77" s="1" t="s">
        <v>101</v>
      </c>
      <c r="E77" s="16">
        <v>300</v>
      </c>
    </row>
    <row r="78" spans="1:5" ht="88.5" customHeight="1" x14ac:dyDescent="0.25">
      <c r="A78" s="19">
        <v>16</v>
      </c>
      <c r="B78" s="12" t="s">
        <v>105</v>
      </c>
      <c r="C78" s="57"/>
      <c r="D78" s="1" t="s">
        <v>114</v>
      </c>
      <c r="E78" s="16">
        <v>1000</v>
      </c>
    </row>
    <row r="79" spans="1:5" ht="88.5" customHeight="1" x14ac:dyDescent="0.25">
      <c r="A79" s="19">
        <v>17</v>
      </c>
      <c r="B79" s="12" t="s">
        <v>28</v>
      </c>
      <c r="C79" s="57"/>
      <c r="D79" s="1" t="s">
        <v>99</v>
      </c>
      <c r="E79" s="16">
        <v>350</v>
      </c>
    </row>
    <row r="80" spans="1:5" ht="88.5" customHeight="1" x14ac:dyDescent="0.25">
      <c r="A80" s="19">
        <v>18</v>
      </c>
      <c r="B80" s="12" t="s">
        <v>29</v>
      </c>
      <c r="C80" s="58"/>
      <c r="D80" s="1" t="s">
        <v>27</v>
      </c>
      <c r="E80" s="16">
        <v>200</v>
      </c>
    </row>
    <row r="81" spans="1:5" ht="90" customHeight="1" x14ac:dyDescent="0.25">
      <c r="A81" s="19">
        <v>19</v>
      </c>
      <c r="B81" s="12" t="s">
        <v>206</v>
      </c>
      <c r="C81" s="7"/>
      <c r="D81" s="18" t="s">
        <v>208</v>
      </c>
      <c r="E81" s="16">
        <v>1200</v>
      </c>
    </row>
    <row r="82" spans="1:5" ht="90" customHeight="1" x14ac:dyDescent="0.25">
      <c r="A82" s="5">
        <v>20</v>
      </c>
      <c r="B82" s="12" t="s">
        <v>207</v>
      </c>
      <c r="C82" s="7"/>
      <c r="D82" s="18" t="s">
        <v>209</v>
      </c>
      <c r="E82" s="16">
        <v>8600</v>
      </c>
    </row>
    <row r="83" spans="1:5" ht="21.75" customHeight="1" x14ac:dyDescent="0.25">
      <c r="E83" s="2"/>
    </row>
    <row r="84" spans="1:5" ht="21.75" customHeight="1" x14ac:dyDescent="0.25">
      <c r="E84" s="2"/>
    </row>
    <row r="85" spans="1:5" ht="21.75" customHeight="1" x14ac:dyDescent="0.25">
      <c r="E85" s="2"/>
    </row>
    <row r="86" spans="1:5" ht="21.75" customHeight="1" x14ac:dyDescent="0.25">
      <c r="E86" s="2"/>
    </row>
    <row r="87" spans="1:5" ht="21.75" customHeight="1" x14ac:dyDescent="0.25">
      <c r="E87" s="2"/>
    </row>
    <row r="88" spans="1:5" ht="21.75" customHeight="1" x14ac:dyDescent="0.25">
      <c r="E88" s="2"/>
    </row>
    <row r="89" spans="1:5" ht="21.75" customHeight="1" x14ac:dyDescent="0.25">
      <c r="E89" s="2"/>
    </row>
    <row r="90" spans="1:5" ht="21.75" customHeight="1" x14ac:dyDescent="0.25">
      <c r="E90" s="2"/>
    </row>
    <row r="91" spans="1:5" ht="21.75" customHeight="1" x14ac:dyDescent="0.25">
      <c r="E91" s="2"/>
    </row>
    <row r="92" spans="1:5" ht="21.75" customHeight="1" x14ac:dyDescent="0.25">
      <c r="E92" s="2"/>
    </row>
    <row r="93" spans="1:5" ht="21.75" customHeight="1" x14ac:dyDescent="0.25">
      <c r="E93" s="2"/>
    </row>
    <row r="94" spans="1:5" ht="21.75" customHeight="1" x14ac:dyDescent="0.25">
      <c r="E94" s="2"/>
    </row>
    <row r="95" spans="1:5" ht="21.75" customHeight="1" x14ac:dyDescent="0.25">
      <c r="E95" s="2"/>
    </row>
    <row r="96" spans="1:5" ht="21.75" customHeight="1" x14ac:dyDescent="0.25">
      <c r="E96" s="2"/>
    </row>
    <row r="97" spans="5:5" ht="21.75" customHeight="1" x14ac:dyDescent="0.25">
      <c r="E97" s="2"/>
    </row>
    <row r="98" spans="5:5" ht="21.75" customHeight="1" x14ac:dyDescent="0.25">
      <c r="E98" s="2"/>
    </row>
    <row r="99" spans="5:5" x14ac:dyDescent="0.25">
      <c r="E99" s="2"/>
    </row>
    <row r="100" spans="5:5" x14ac:dyDescent="0.25">
      <c r="E100" s="2"/>
    </row>
  </sheetData>
  <mergeCells count="9">
    <mergeCell ref="C73:C80"/>
    <mergeCell ref="A54:E54"/>
    <mergeCell ref="E1:E2"/>
    <mergeCell ref="A1:D1"/>
    <mergeCell ref="A2:D2"/>
    <mergeCell ref="A62:E62"/>
    <mergeCell ref="C45:C47"/>
    <mergeCell ref="C48:C50"/>
    <mergeCell ref="C51:C53"/>
  </mergeCells>
  <phoneticPr fontId="24" type="noConversion"/>
  <hyperlinks>
    <hyperlink ref="E1" r:id="rId1" xr:uid="{551A6FAF-9250-4D88-B1F9-C39D987D5ABE}"/>
  </hyperlinks>
  <pageMargins left="0.7" right="0.7" top="0.75" bottom="0.75" header="0.3" footer="0.3"/>
  <pageSetup paperSize="9" scale="37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C56C9-3825-4ACF-ADEF-7AB2E1CEFFA4}">
  <sheetPr>
    <tabColor rgb="FFFF0000"/>
  </sheetPr>
  <dimension ref="A1:E56"/>
  <sheetViews>
    <sheetView zoomScale="90" zoomScaleNormal="90" workbookViewId="0">
      <selection activeCell="F25" sqref="F25"/>
    </sheetView>
  </sheetViews>
  <sheetFormatPr defaultColWidth="9.140625" defaultRowHeight="18" x14ac:dyDescent="0.25"/>
  <cols>
    <col min="1" max="1" width="9.140625" style="2"/>
    <col min="2" max="2" width="17.28515625" style="2" bestFit="1" customWidth="1"/>
    <col min="3" max="3" width="39.42578125" style="2" customWidth="1"/>
    <col min="4" max="4" width="110.42578125" style="2" customWidth="1"/>
    <col min="5" max="5" width="25.85546875" style="9" customWidth="1"/>
    <col min="6" max="6" width="85.42578125" style="2" customWidth="1"/>
    <col min="7" max="7" width="11.42578125" style="2" customWidth="1"/>
    <col min="8" max="8" width="16.85546875" style="2" customWidth="1"/>
    <col min="9" max="16384" width="9.140625" style="2"/>
  </cols>
  <sheetData>
    <row r="1" spans="1:5" s="3" customFormat="1" ht="44.25" customHeight="1" x14ac:dyDescent="0.25">
      <c r="A1" s="63" t="s">
        <v>157</v>
      </c>
      <c r="B1" s="64"/>
      <c r="C1" s="64"/>
      <c r="D1" s="65"/>
      <c r="E1" s="61" t="s">
        <v>90</v>
      </c>
    </row>
    <row r="2" spans="1:5" s="3" customFormat="1" ht="80.25" customHeight="1" x14ac:dyDescent="0.25">
      <c r="A2" s="66" t="s">
        <v>156</v>
      </c>
      <c r="B2" s="67"/>
      <c r="C2" s="67"/>
      <c r="D2" s="68"/>
      <c r="E2" s="62"/>
    </row>
    <row r="3" spans="1:5" x14ac:dyDescent="0.25">
      <c r="A3" s="35" t="s">
        <v>117</v>
      </c>
      <c r="B3" s="36" t="s">
        <v>118</v>
      </c>
      <c r="C3" s="36" t="s">
        <v>155</v>
      </c>
      <c r="D3" s="37" t="s">
        <v>154</v>
      </c>
      <c r="E3" s="38" t="s">
        <v>119</v>
      </c>
    </row>
    <row r="4" spans="1:5" x14ac:dyDescent="0.25">
      <c r="A4" s="39">
        <v>1</v>
      </c>
      <c r="B4" s="40" t="s">
        <v>228</v>
      </c>
      <c r="C4" s="72"/>
      <c r="D4" s="41" t="s">
        <v>120</v>
      </c>
      <c r="E4" s="42">
        <v>12581.142857142857</v>
      </c>
    </row>
    <row r="5" spans="1:5" x14ac:dyDescent="0.25">
      <c r="A5" s="39">
        <v>2</v>
      </c>
      <c r="B5" s="40" t="s">
        <v>229</v>
      </c>
      <c r="C5" s="70"/>
      <c r="D5" s="41" t="s">
        <v>121</v>
      </c>
      <c r="E5" s="42">
        <v>21613.714285714286</v>
      </c>
    </row>
    <row r="6" spans="1:5" x14ac:dyDescent="0.25">
      <c r="A6" s="39">
        <v>3</v>
      </c>
      <c r="B6" s="40" t="s">
        <v>230</v>
      </c>
      <c r="C6" s="70"/>
      <c r="D6" s="41" t="s">
        <v>122</v>
      </c>
      <c r="E6" s="42">
        <v>23742.857142857145</v>
      </c>
    </row>
    <row r="7" spans="1:5" x14ac:dyDescent="0.25">
      <c r="A7" s="39">
        <v>4</v>
      </c>
      <c r="B7" s="40" t="s">
        <v>231</v>
      </c>
      <c r="C7" s="70"/>
      <c r="D7" s="41" t="s">
        <v>123</v>
      </c>
      <c r="E7" s="42">
        <v>25873.714285714286</v>
      </c>
    </row>
    <row r="8" spans="1:5" x14ac:dyDescent="0.25">
      <c r="A8" s="39">
        <v>5</v>
      </c>
      <c r="B8" s="40" t="s">
        <v>232</v>
      </c>
      <c r="C8" s="70"/>
      <c r="D8" s="41" t="s">
        <v>124</v>
      </c>
      <c r="E8" s="42">
        <v>1414.2857142857144</v>
      </c>
    </row>
    <row r="9" spans="1:5" x14ac:dyDescent="0.25">
      <c r="A9" s="39">
        <v>6</v>
      </c>
      <c r="B9" s="40" t="s">
        <v>233</v>
      </c>
      <c r="C9" s="70"/>
      <c r="D9" s="41" t="s">
        <v>125</v>
      </c>
      <c r="E9" s="42">
        <v>3169.7142857142853</v>
      </c>
    </row>
    <row r="10" spans="1:5" x14ac:dyDescent="0.25">
      <c r="A10" s="39">
        <v>7</v>
      </c>
      <c r="B10" s="40" t="s">
        <v>234</v>
      </c>
      <c r="C10" s="70"/>
      <c r="D10" s="41" t="s">
        <v>126</v>
      </c>
      <c r="E10" s="42">
        <v>3533.1428571428569</v>
      </c>
    </row>
    <row r="11" spans="1:5" x14ac:dyDescent="0.25">
      <c r="A11" s="39">
        <v>8</v>
      </c>
      <c r="B11" s="40" t="s">
        <v>235</v>
      </c>
      <c r="C11" s="70"/>
      <c r="D11" s="41" t="s">
        <v>127</v>
      </c>
      <c r="E11" s="42">
        <v>4309.7142857142853</v>
      </c>
    </row>
    <row r="12" spans="1:5" x14ac:dyDescent="0.25">
      <c r="A12" s="39">
        <v>9</v>
      </c>
      <c r="B12" s="40" t="s">
        <v>236</v>
      </c>
      <c r="C12" s="70"/>
      <c r="D12" s="41" t="s">
        <v>128</v>
      </c>
      <c r="E12" s="42">
        <v>5535.4285714285716</v>
      </c>
    </row>
    <row r="13" spans="1:5" x14ac:dyDescent="0.25">
      <c r="A13" s="39">
        <v>10</v>
      </c>
      <c r="B13" s="40" t="s">
        <v>237</v>
      </c>
      <c r="C13" s="70"/>
      <c r="D13" s="41" t="s">
        <v>129</v>
      </c>
      <c r="E13" s="42">
        <v>10900</v>
      </c>
    </row>
    <row r="14" spans="1:5" x14ac:dyDescent="0.25">
      <c r="A14" s="39">
        <v>11</v>
      </c>
      <c r="B14" s="40" t="s">
        <v>238</v>
      </c>
      <c r="C14" s="70"/>
      <c r="D14" s="41" t="s">
        <v>130</v>
      </c>
      <c r="E14" s="42">
        <v>17300</v>
      </c>
    </row>
    <row r="15" spans="1:5" x14ac:dyDescent="0.25">
      <c r="A15" s="39">
        <v>12</v>
      </c>
      <c r="B15" s="40" t="s">
        <v>239</v>
      </c>
      <c r="C15" s="70"/>
      <c r="D15" s="41" t="s">
        <v>210</v>
      </c>
      <c r="E15" s="42">
        <v>8820</v>
      </c>
    </row>
    <row r="16" spans="1:5" x14ac:dyDescent="0.25">
      <c r="A16" s="39">
        <v>13</v>
      </c>
      <c r="B16" s="40" t="s">
        <v>240</v>
      </c>
      <c r="C16" s="70"/>
      <c r="D16" s="41" t="s">
        <v>211</v>
      </c>
      <c r="E16" s="42">
        <v>13200</v>
      </c>
    </row>
    <row r="17" spans="1:5" x14ac:dyDescent="0.25">
      <c r="A17" s="39">
        <v>14</v>
      </c>
      <c r="B17" s="43" t="s">
        <v>159</v>
      </c>
      <c r="C17" s="73"/>
      <c r="D17" s="41" t="s">
        <v>131</v>
      </c>
      <c r="E17" s="42">
        <v>310</v>
      </c>
    </row>
    <row r="18" spans="1:5" x14ac:dyDescent="0.25">
      <c r="A18" s="39">
        <v>15</v>
      </c>
      <c r="B18" s="43" t="s">
        <v>160</v>
      </c>
      <c r="C18" s="7"/>
      <c r="D18" s="41" t="s">
        <v>132</v>
      </c>
      <c r="E18" s="42">
        <v>430</v>
      </c>
    </row>
    <row r="19" spans="1:5" x14ac:dyDescent="0.25">
      <c r="A19" s="39">
        <v>16</v>
      </c>
      <c r="B19" s="43" t="s">
        <v>45</v>
      </c>
      <c r="C19" s="7"/>
      <c r="D19" s="41" t="s">
        <v>133</v>
      </c>
      <c r="E19" s="42">
        <v>860</v>
      </c>
    </row>
    <row r="20" spans="1:5" x14ac:dyDescent="0.25">
      <c r="A20" s="39">
        <v>17</v>
      </c>
      <c r="B20" s="43" t="s">
        <v>49</v>
      </c>
      <c r="C20" s="7"/>
      <c r="D20" s="41" t="s">
        <v>134</v>
      </c>
      <c r="E20" s="42">
        <v>3591.462857142857</v>
      </c>
    </row>
    <row r="21" spans="1:5" x14ac:dyDescent="0.25">
      <c r="A21" s="39">
        <v>18</v>
      </c>
      <c r="B21" s="43" t="s">
        <v>56</v>
      </c>
      <c r="C21" s="7"/>
      <c r="D21" s="41" t="s">
        <v>135</v>
      </c>
      <c r="E21" s="42">
        <v>5160.5485714285714</v>
      </c>
    </row>
    <row r="22" spans="1:5" x14ac:dyDescent="0.25">
      <c r="A22" s="39">
        <v>19</v>
      </c>
      <c r="B22" s="43" t="s">
        <v>161</v>
      </c>
      <c r="C22" s="7"/>
      <c r="D22" s="41" t="s">
        <v>136</v>
      </c>
      <c r="E22" s="42">
        <v>1220.4000000000001</v>
      </c>
    </row>
    <row r="23" spans="1:5" x14ac:dyDescent="0.25">
      <c r="A23" s="39">
        <v>20</v>
      </c>
      <c r="B23" s="43" t="s">
        <v>64</v>
      </c>
      <c r="C23" s="7"/>
      <c r="D23" s="41" t="s">
        <v>137</v>
      </c>
      <c r="E23" s="42">
        <v>1586.52</v>
      </c>
    </row>
    <row r="24" spans="1:5" x14ac:dyDescent="0.25">
      <c r="A24" s="39">
        <v>21</v>
      </c>
      <c r="B24" s="43" t="s">
        <v>15</v>
      </c>
      <c r="C24" s="7"/>
      <c r="D24" s="41" t="s">
        <v>138</v>
      </c>
      <c r="E24" s="42">
        <v>1232.6039999999998</v>
      </c>
    </row>
    <row r="25" spans="1:5" x14ac:dyDescent="0.25">
      <c r="A25" s="39">
        <v>22</v>
      </c>
      <c r="B25" s="40" t="s">
        <v>162</v>
      </c>
      <c r="C25" s="7"/>
      <c r="D25" s="41" t="s">
        <v>139</v>
      </c>
      <c r="E25" s="42">
        <v>8000</v>
      </c>
    </row>
    <row r="26" spans="1:5" x14ac:dyDescent="0.25">
      <c r="A26" s="39">
        <v>23</v>
      </c>
      <c r="B26" s="40" t="s">
        <v>55</v>
      </c>
      <c r="C26" s="7"/>
      <c r="D26" s="41" t="s">
        <v>54</v>
      </c>
      <c r="E26" s="42">
        <v>8000</v>
      </c>
    </row>
    <row r="27" spans="1:5" x14ac:dyDescent="0.25">
      <c r="A27" s="39">
        <v>24</v>
      </c>
      <c r="B27" s="40" t="s">
        <v>165</v>
      </c>
      <c r="C27" s="7"/>
      <c r="D27" s="44" t="s">
        <v>140</v>
      </c>
      <c r="E27" s="42">
        <v>1210</v>
      </c>
    </row>
    <row r="28" spans="1:5" x14ac:dyDescent="0.25">
      <c r="A28" s="39">
        <v>25</v>
      </c>
      <c r="B28" s="40" t="s">
        <v>164</v>
      </c>
      <c r="C28" s="7"/>
      <c r="D28" s="44" t="s">
        <v>163</v>
      </c>
      <c r="E28" s="42">
        <v>960</v>
      </c>
    </row>
    <row r="29" spans="1:5" x14ac:dyDescent="0.25">
      <c r="A29" s="39">
        <v>26</v>
      </c>
      <c r="B29" s="14" t="s">
        <v>141</v>
      </c>
      <c r="C29" s="7"/>
      <c r="D29" s="44" t="s">
        <v>142</v>
      </c>
      <c r="E29" s="42">
        <v>1131.4285714285716</v>
      </c>
    </row>
    <row r="30" spans="1:5" x14ac:dyDescent="0.25">
      <c r="A30" s="39">
        <v>27</v>
      </c>
      <c r="B30" s="14" t="s">
        <v>254</v>
      </c>
      <c r="C30" s="7"/>
      <c r="D30" s="44" t="s">
        <v>143</v>
      </c>
      <c r="E30" s="42">
        <v>2180.5714285714284</v>
      </c>
    </row>
    <row r="31" spans="1:5" x14ac:dyDescent="0.25">
      <c r="A31" s="39">
        <v>28</v>
      </c>
      <c r="B31" s="14" t="s">
        <v>255</v>
      </c>
      <c r="C31" s="7"/>
      <c r="D31" s="44" t="s">
        <v>144</v>
      </c>
      <c r="E31" s="42">
        <v>2480.5714285714284</v>
      </c>
    </row>
    <row r="32" spans="1:5" x14ac:dyDescent="0.25">
      <c r="A32" s="39">
        <v>29</v>
      </c>
      <c r="B32" s="14" t="s">
        <v>256</v>
      </c>
      <c r="C32" s="7"/>
      <c r="D32" s="44" t="s">
        <v>145</v>
      </c>
      <c r="E32" s="42">
        <v>1685.1428571428571</v>
      </c>
    </row>
    <row r="33" spans="1:5" ht="38.25" customHeight="1" x14ac:dyDescent="0.25">
      <c r="A33" s="35" t="s">
        <v>117</v>
      </c>
      <c r="B33" s="36" t="s">
        <v>118</v>
      </c>
      <c r="C33" s="36" t="s">
        <v>155</v>
      </c>
      <c r="D33" s="37" t="s">
        <v>192</v>
      </c>
      <c r="E33" s="38" t="s">
        <v>119</v>
      </c>
    </row>
    <row r="34" spans="1:5" ht="103.5" customHeight="1" x14ac:dyDescent="0.25">
      <c r="A34" s="45">
        <v>1</v>
      </c>
      <c r="B34" s="40" t="s">
        <v>242</v>
      </c>
      <c r="C34" s="7"/>
      <c r="D34" s="1" t="s">
        <v>146</v>
      </c>
      <c r="E34" s="42">
        <f>E11+E10*2+E13</f>
        <v>22276</v>
      </c>
    </row>
    <row r="35" spans="1:5" ht="141" customHeight="1" x14ac:dyDescent="0.25">
      <c r="A35" s="45">
        <v>2</v>
      </c>
      <c r="B35" s="43" t="s">
        <v>243</v>
      </c>
      <c r="C35" s="7"/>
      <c r="D35" s="1" t="s">
        <v>147</v>
      </c>
      <c r="E35" s="42">
        <f>E34+E9+E7</f>
        <v>51319.428571428572</v>
      </c>
    </row>
    <row r="36" spans="1:5" ht="153.75" customHeight="1" x14ac:dyDescent="0.25">
      <c r="A36" s="45">
        <v>3</v>
      </c>
      <c r="B36" s="43" t="s">
        <v>244</v>
      </c>
      <c r="C36" s="7"/>
      <c r="D36" s="1" t="s">
        <v>148</v>
      </c>
      <c r="E36" s="42">
        <f>E34+E7+E4+E8</f>
        <v>62145.142857142862</v>
      </c>
    </row>
    <row r="37" spans="1:5" ht="158.25" customHeight="1" x14ac:dyDescent="0.25">
      <c r="A37" s="45">
        <v>4</v>
      </c>
      <c r="B37" s="43" t="s">
        <v>245</v>
      </c>
      <c r="C37" s="7"/>
      <c r="D37" s="1" t="s">
        <v>149</v>
      </c>
      <c r="E37" s="42">
        <f>E34+E8+E5+E7</f>
        <v>71177.71428571429</v>
      </c>
    </row>
    <row r="38" spans="1:5" ht="103.5" customHeight="1" x14ac:dyDescent="0.25">
      <c r="A38" s="45">
        <v>5</v>
      </c>
      <c r="B38" s="43" t="s">
        <v>246</v>
      </c>
      <c r="C38" s="7"/>
      <c r="D38" s="1" t="s">
        <v>150</v>
      </c>
      <c r="E38" s="42">
        <f>E10*2+E12+E14</f>
        <v>29901.714285714286</v>
      </c>
    </row>
    <row r="39" spans="1:5" ht="153.75" customHeight="1" x14ac:dyDescent="0.25">
      <c r="A39" s="45">
        <v>6</v>
      </c>
      <c r="B39" s="43" t="s">
        <v>241</v>
      </c>
      <c r="C39" s="7"/>
      <c r="D39" s="1" t="s">
        <v>151</v>
      </c>
      <c r="E39" s="42">
        <f>E38+E6+E4+E9</f>
        <v>69395.42857142858</v>
      </c>
    </row>
    <row r="40" spans="1:5" ht="155.25" customHeight="1" x14ac:dyDescent="0.25">
      <c r="A40" s="45">
        <v>7</v>
      </c>
      <c r="B40" s="43" t="s">
        <v>247</v>
      </c>
      <c r="C40" s="7"/>
      <c r="D40" s="1" t="s">
        <v>152</v>
      </c>
      <c r="E40" s="42">
        <f>E38+E4+E4+E6+E8</f>
        <v>80221.142857142855</v>
      </c>
    </row>
    <row r="41" spans="1:5" ht="155.25" customHeight="1" x14ac:dyDescent="0.25">
      <c r="A41" s="45">
        <v>8</v>
      </c>
      <c r="B41" s="43" t="s">
        <v>248</v>
      </c>
      <c r="C41" s="7"/>
      <c r="D41" s="1" t="s">
        <v>153</v>
      </c>
      <c r="E41" s="42">
        <f>E38+E6*3+E8</f>
        <v>102544.57142857143</v>
      </c>
    </row>
    <row r="42" spans="1:5" ht="62.25" customHeight="1" x14ac:dyDescent="0.25">
      <c r="A42" s="45">
        <v>9</v>
      </c>
      <c r="B42" s="43" t="s">
        <v>171</v>
      </c>
      <c r="C42" s="72"/>
      <c r="D42" s="1" t="s">
        <v>169</v>
      </c>
      <c r="E42" s="42">
        <f>E20+E17+E18+E22</f>
        <v>5551.8628571428562</v>
      </c>
    </row>
    <row r="43" spans="1:5" ht="62.25" customHeight="1" x14ac:dyDescent="0.25">
      <c r="A43" s="45">
        <v>10</v>
      </c>
      <c r="B43" s="43" t="s">
        <v>172</v>
      </c>
      <c r="C43" s="73"/>
      <c r="D43" s="1" t="s">
        <v>170</v>
      </c>
      <c r="E43" s="42">
        <f>E21+E17+E18+E23</f>
        <v>7487.0685714285719</v>
      </c>
    </row>
    <row r="44" spans="1:5" ht="62.25" customHeight="1" x14ac:dyDescent="0.25">
      <c r="A44" s="45">
        <v>11</v>
      </c>
      <c r="B44" s="43" t="s">
        <v>173</v>
      </c>
      <c r="C44" s="72"/>
      <c r="D44" s="1" t="s">
        <v>181</v>
      </c>
      <c r="E44" s="42">
        <f>E20*2+E17+E19+E22</f>
        <v>9573.3257142857128</v>
      </c>
    </row>
    <row r="45" spans="1:5" ht="62.25" customHeight="1" x14ac:dyDescent="0.25">
      <c r="A45" s="45">
        <v>12</v>
      </c>
      <c r="B45" s="43" t="s">
        <v>174</v>
      </c>
      <c r="C45" s="73"/>
      <c r="D45" s="1" t="s">
        <v>182</v>
      </c>
      <c r="E45" s="42">
        <f>E21*2+E17+E19+E23</f>
        <v>13077.617142857143</v>
      </c>
    </row>
    <row r="46" spans="1:5" ht="62.25" customHeight="1" x14ac:dyDescent="0.25">
      <c r="A46" s="45">
        <v>13</v>
      </c>
      <c r="B46" s="43" t="s">
        <v>175</v>
      </c>
      <c r="C46" s="72"/>
      <c r="D46" s="1" t="s">
        <v>183</v>
      </c>
      <c r="E46" s="42">
        <f>E44+E24</f>
        <v>10805.929714285712</v>
      </c>
    </row>
    <row r="47" spans="1:5" ht="62.25" customHeight="1" x14ac:dyDescent="0.25">
      <c r="A47" s="45">
        <v>14</v>
      </c>
      <c r="B47" s="43" t="s">
        <v>176</v>
      </c>
      <c r="C47" s="73"/>
      <c r="D47" s="1" t="s">
        <v>184</v>
      </c>
      <c r="E47" s="42">
        <f>E45+E24</f>
        <v>14310.221142857143</v>
      </c>
    </row>
    <row r="48" spans="1:5" ht="62.25" customHeight="1" x14ac:dyDescent="0.25">
      <c r="A48" s="45">
        <v>15</v>
      </c>
      <c r="B48" s="43" t="s">
        <v>177</v>
      </c>
      <c r="C48" s="72"/>
      <c r="D48" s="1" t="s">
        <v>185</v>
      </c>
      <c r="E48" s="42">
        <f>E44+E25*2</f>
        <v>25573.325714285711</v>
      </c>
    </row>
    <row r="49" spans="1:5" ht="62.25" customHeight="1" x14ac:dyDescent="0.25">
      <c r="A49" s="45">
        <v>16</v>
      </c>
      <c r="B49" s="43" t="s">
        <v>178</v>
      </c>
      <c r="C49" s="73"/>
      <c r="D49" s="1" t="s">
        <v>186</v>
      </c>
      <c r="E49" s="42">
        <f>E45+E26*2</f>
        <v>29077.617142857143</v>
      </c>
    </row>
    <row r="50" spans="1:5" ht="37.5" customHeight="1" x14ac:dyDescent="0.25">
      <c r="A50" s="75" t="s">
        <v>194</v>
      </c>
      <c r="B50" s="76"/>
      <c r="C50" s="76"/>
      <c r="D50" s="76"/>
      <c r="E50" s="77"/>
    </row>
    <row r="51" spans="1:5" ht="33" customHeight="1" x14ac:dyDescent="0.25">
      <c r="A51" s="35" t="s">
        <v>117</v>
      </c>
      <c r="B51" s="36" t="s">
        <v>118</v>
      </c>
      <c r="C51" s="36" t="s">
        <v>155</v>
      </c>
      <c r="D51" s="37" t="s">
        <v>193</v>
      </c>
      <c r="E51" s="38" t="s">
        <v>119</v>
      </c>
    </row>
    <row r="52" spans="1:5" ht="96" customHeight="1" x14ac:dyDescent="0.25">
      <c r="A52" s="45">
        <v>17</v>
      </c>
      <c r="B52" s="40" t="s">
        <v>249</v>
      </c>
      <c r="C52" s="74"/>
      <c r="D52" s="46" t="s">
        <v>166</v>
      </c>
      <c r="E52" s="42">
        <f>E32*2+E30*4</f>
        <v>12092.571428571428</v>
      </c>
    </row>
    <row r="53" spans="1:5" ht="96" customHeight="1" x14ac:dyDescent="0.25">
      <c r="A53" s="45">
        <v>18</v>
      </c>
      <c r="B53" s="43" t="s">
        <v>250</v>
      </c>
      <c r="C53" s="74"/>
      <c r="D53" s="47" t="s">
        <v>167</v>
      </c>
      <c r="E53" s="42">
        <f>E32*2+E31*4</f>
        <v>13292.571428571428</v>
      </c>
    </row>
    <row r="54" spans="1:5" ht="96" customHeight="1" x14ac:dyDescent="0.25">
      <c r="A54" s="45">
        <v>19</v>
      </c>
      <c r="B54" s="43" t="s">
        <v>251</v>
      </c>
      <c r="C54" s="74"/>
      <c r="D54" s="47" t="s">
        <v>215</v>
      </c>
      <c r="E54" s="42">
        <v>50000</v>
      </c>
    </row>
    <row r="55" spans="1:5" ht="149.25" customHeight="1" x14ac:dyDescent="0.25">
      <c r="A55" s="45">
        <v>20</v>
      </c>
      <c r="B55" s="43" t="s">
        <v>252</v>
      </c>
      <c r="C55" s="78"/>
      <c r="D55" s="47" t="s">
        <v>168</v>
      </c>
      <c r="E55" s="42">
        <v>40300</v>
      </c>
    </row>
    <row r="56" spans="1:5" ht="175.5" customHeight="1" x14ac:dyDescent="0.25">
      <c r="A56" s="45">
        <v>21</v>
      </c>
      <c r="B56" s="43"/>
      <c r="C56" s="78"/>
      <c r="D56" s="41" t="s">
        <v>253</v>
      </c>
      <c r="E56" s="42">
        <v>71000</v>
      </c>
    </row>
  </sheetData>
  <mergeCells count="10">
    <mergeCell ref="C42:C43"/>
    <mergeCell ref="C44:C45"/>
    <mergeCell ref="C46:C47"/>
    <mergeCell ref="C48:C49"/>
    <mergeCell ref="A50:E50"/>
    <mergeCell ref="C4:C17"/>
    <mergeCell ref="C52:C54"/>
    <mergeCell ref="A1:D1"/>
    <mergeCell ref="E1:E2"/>
    <mergeCell ref="A2:D2"/>
  </mergeCells>
  <phoneticPr fontId="24" type="noConversion"/>
  <hyperlinks>
    <hyperlink ref="E1" r:id="rId1" xr:uid="{11392C44-BE25-4E8C-B71C-4A096DD99F3B}"/>
  </hyperlinks>
  <pageMargins left="0.7" right="0.7" top="0.75" bottom="0.75" header="0.3" footer="0.3"/>
  <pageSetup paperSize="256" orientation="portrait" horizontalDpi="203" verticalDpi="20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ВЕРСТАКИ_Легкие</vt:lpstr>
      <vt:lpstr>ВЕРСТАКИ_Средние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Арсенал</dc:creator>
  <cp:lastModifiedBy>Arsenal Servis</cp:lastModifiedBy>
  <cp:lastPrinted>2021-06-22T15:18:14Z</cp:lastPrinted>
  <dcterms:created xsi:type="dcterms:W3CDTF">2020-07-27T11:08:11Z</dcterms:created>
  <dcterms:modified xsi:type="dcterms:W3CDTF">2026-05-22T11:00:05Z</dcterms:modified>
</cp:coreProperties>
</file>